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simona\Documents\Simona N 2024\Šilumos kaina\Kasmėnesiniai kainos skaičiavimai\2026\rugpjūtis\"/>
    </mc:Choice>
  </mc:AlternateContent>
  <xr:revisionPtr revIDLastSave="0" documentId="13_ncr:1_{D4ECB1F3-FDA4-4C10-8A68-09D24203CEDA}" xr6:coauthVersionLast="47" xr6:coauthVersionMax="47" xr10:uidLastSave="{00000000-0000-0000-0000-000000000000}"/>
  <bookViews>
    <workbookView xWindow="2868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4" l="1"/>
  <c r="E57" i="4" s="1"/>
  <c r="E89" i="4"/>
  <c r="E81" i="4"/>
  <c r="E65" i="4"/>
  <c r="B49" i="4"/>
  <c r="B48" i="4"/>
  <c r="B46" i="4"/>
  <c r="B45" i="4"/>
  <c r="B43" i="4"/>
  <c r="B42" i="4"/>
  <c r="B40" i="4"/>
  <c r="B39" i="4"/>
  <c r="B37" i="4"/>
  <c r="B36" i="4"/>
  <c r="B34" i="4"/>
  <c r="B33" i="4"/>
  <c r="B31" i="4"/>
  <c r="B30" i="4"/>
  <c r="B28" i="4"/>
  <c r="B27" i="4"/>
  <c r="B25" i="4"/>
  <c r="B24" i="4"/>
  <c r="B22" i="4"/>
  <c r="B21" i="4"/>
  <c r="E16" i="4"/>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<sst xmlns="http://schemas.openxmlformats.org/spreadsheetml/2006/main" count="428" uniqueCount="232">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</sst>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87" t="s">
        <v>9</v>
      </c>
      <c r="C10" s="87"/>
      <c r="D10" s="87"/>
      <c r="E10" s="87"/>
    </row>
    <row r="11" spans="1:5" ht="18.75" x14ac:dyDescent="0.25">
      <c r="A11" s="8" t="s">
        <v>10</v>
      </c>
      <c r="B11" s="9" t="s">
        <v>11</v>
      </c>
      <c r="C11" s="7" t="s">
        <v>12</v>
      </c>
      <c r="D11" s="10" t="s">
        <v>13</v>
      </c>
      <c r="E11" s="11">
        <v>0.57999999999999996</v>
      </c>
    </row>
    <row r="12" spans="1:5" ht="19.5" customHeight="1" x14ac:dyDescent="0.25">
      <c r="A12" s="91" t="s">
        <v>14</v>
      </c>
      <c r="B12" s="12" t="s">
        <v>15</v>
      </c>
      <c r="C12" s="7" t="s">
        <v>12</v>
      </c>
      <c r="D12" s="10" t="s">
        <v>16</v>
      </c>
      <c r="E12" s="93">
        <f>(51*'Forma 1'!E78)/100+(1*'Forma 2'!SIS012_F_GeriamojoVandensTiekimoFaktas)+(0.014*'Forma 2'!SIS012_F_GeriamojoVandensPardavimoFaktas)</f>
        <v>5.614720000000001</v>
      </c>
    </row>
    <row r="13" spans="1:5" ht="18.75" customHeight="1" x14ac:dyDescent="0.25">
      <c r="A13" s="92"/>
      <c r="B13" s="13"/>
      <c r="C13" s="7" t="s">
        <v>17</v>
      </c>
      <c r="D13" s="14" t="s">
        <v>222</v>
      </c>
      <c r="E13" s="94"/>
    </row>
    <row r="14" spans="1:5" ht="20.25" customHeight="1" x14ac:dyDescent="0.25">
      <c r="A14" s="7" t="s">
        <v>18</v>
      </c>
      <c r="B14" s="9" t="s">
        <v>19</v>
      </c>
      <c r="C14" s="7" t="s">
        <v>20</v>
      </c>
      <c r="D14" s="7" t="s">
        <v>21</v>
      </c>
      <c r="E14" s="11">
        <f>'Forma 1'!SIS072_F_Galutinesilumo1Kainos1</f>
        <v>6.49</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6.19</v>
      </c>
    </row>
    <row r="22" spans="1:5" ht="18.75" x14ac:dyDescent="0.25">
      <c r="A22" s="16" t="s">
        <v>39</v>
      </c>
      <c r="B22" s="17" t="s">
        <v>40</v>
      </c>
      <c r="C22" s="16" t="s">
        <v>38</v>
      </c>
      <c r="D22" s="7" t="s">
        <v>21</v>
      </c>
      <c r="E22" s="6">
        <f>+E21*1.21</f>
        <v>7.4899000000000004</v>
      </c>
    </row>
    <row r="23" spans="1:5" ht="31.5" x14ac:dyDescent="0.25">
      <c r="A23" s="7" t="s">
        <v>41</v>
      </c>
      <c r="B23" s="23" t="s">
        <v>42</v>
      </c>
      <c r="C23" s="88" t="s">
        <v>230</v>
      </c>
      <c r="D23" s="89"/>
      <c r="E23" s="90"/>
    </row>
    <row r="24" spans="1:5" ht="15.75" x14ac:dyDescent="0.25">
      <c r="A24" s="24" t="s">
        <v>43</v>
      </c>
      <c r="B24" s="25"/>
      <c r="C24" s="25"/>
      <c r="D24" s="25"/>
      <c r="E24" s="25"/>
    </row>
    <row r="25" spans="1:5" ht="15.75" customHeight="1" x14ac:dyDescent="0.25">
      <c r="A25" s="86" t="s">
        <v>44</v>
      </c>
      <c r="B25" s="86"/>
      <c r="C25" s="86"/>
      <c r="D25" s="86"/>
      <c r="E25" s="86"/>
    </row>
    <row r="26" spans="1:5" ht="15.75" customHeight="1" x14ac:dyDescent="0.25">
      <c r="A26" s="86" t="s">
        <v>45</v>
      </c>
      <c r="B26" s="86"/>
      <c r="C26" s="86"/>
      <c r="D26" s="86"/>
      <c r="E26" s="86"/>
    </row>
    <row r="27" spans="1:5" ht="15.75" customHeight="1" x14ac:dyDescent="0.25">
      <c r="A27" s="86" t="s">
        <v>46</v>
      </c>
      <c r="B27" s="86"/>
      <c r="C27" s="86"/>
      <c r="D27" s="86"/>
      <c r="E27" s="86"/>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87" t="s">
        <v>9</v>
      </c>
      <c r="C10" s="87"/>
      <c r="D10" s="87"/>
      <c r="E10" s="87"/>
    </row>
    <row r="11" spans="1:5" ht="18.75" x14ac:dyDescent="0.25">
      <c r="A11" s="8" t="s">
        <v>10</v>
      </c>
      <c r="B11" s="9" t="s">
        <v>11</v>
      </c>
      <c r="C11" s="7" t="s">
        <v>12</v>
      </c>
      <c r="D11" s="10" t="s">
        <v>13</v>
      </c>
      <c r="E11" s="11">
        <v>0.57999999999999996</v>
      </c>
    </row>
    <row r="12" spans="1:5" ht="18.75" customHeight="1" x14ac:dyDescent="0.25">
      <c r="A12" s="91" t="s">
        <v>14</v>
      </c>
      <c r="B12" s="12" t="s">
        <v>15</v>
      </c>
      <c r="C12" s="7" t="s">
        <v>12</v>
      </c>
      <c r="D12" s="10" t="s">
        <v>48</v>
      </c>
      <c r="E12" s="93">
        <f>(52.34*SIS012b_F_SilumosKainaNaudojamaFaktas)/100+(1.03*SIS012b_F_GeriamojoVandensTiekimoFaktas)+(0.014*SIS012b_F_GeriamojoVandensPardavimoFaktas)</f>
        <v>5.7688860000000011</v>
      </c>
    </row>
    <row r="13" spans="1:5" ht="18.75" customHeight="1" x14ac:dyDescent="0.25">
      <c r="A13" s="92"/>
      <c r="B13" s="13"/>
      <c r="C13" s="7" t="s">
        <v>17</v>
      </c>
      <c r="D13" s="21" t="s">
        <v>231</v>
      </c>
      <c r="E13" s="94"/>
    </row>
    <row r="14" spans="1:5" ht="18" customHeight="1" x14ac:dyDescent="0.25">
      <c r="A14" s="7" t="s">
        <v>18</v>
      </c>
      <c r="B14" s="9" t="s">
        <v>19</v>
      </c>
      <c r="C14" s="7" t="s">
        <v>20</v>
      </c>
      <c r="D14" s="7" t="s">
        <v>21</v>
      </c>
      <c r="E14" s="11">
        <f>'Forma 1'!SIS072_F_Galutinesilumo1Kainos1</f>
        <v>6.49</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6.35</v>
      </c>
    </row>
    <row r="22" spans="1:5" ht="18.75" x14ac:dyDescent="0.25">
      <c r="A22" s="16" t="s">
        <v>39</v>
      </c>
      <c r="B22" s="17" t="s">
        <v>40</v>
      </c>
      <c r="C22" s="16" t="s">
        <v>38</v>
      </c>
      <c r="D22" s="7" t="s">
        <v>21</v>
      </c>
      <c r="E22" s="6">
        <f>+E21*1.21</f>
        <v>7.6834999999999996</v>
      </c>
    </row>
    <row r="23" spans="1:5" ht="31.5" x14ac:dyDescent="0.25">
      <c r="A23" s="7" t="s">
        <v>41</v>
      </c>
      <c r="B23" s="23" t="s">
        <v>42</v>
      </c>
      <c r="C23" s="88" t="s">
        <v>230</v>
      </c>
      <c r="D23" s="89"/>
      <c r="E23" s="90"/>
    </row>
    <row r="24" spans="1:5" ht="15.75" x14ac:dyDescent="0.25">
      <c r="A24" s="24" t="s">
        <v>43</v>
      </c>
      <c r="B24" s="25"/>
      <c r="C24" s="25"/>
      <c r="D24" s="25"/>
      <c r="E24" s="25"/>
    </row>
    <row r="25" spans="1:5" ht="17.25" customHeight="1" x14ac:dyDescent="0.25">
      <c r="A25" s="86" t="s">
        <v>44</v>
      </c>
      <c r="B25" s="86"/>
      <c r="C25" s="86"/>
      <c r="D25" s="86"/>
      <c r="E25" s="86"/>
    </row>
    <row r="26" spans="1:5" ht="17.25" customHeight="1" x14ac:dyDescent="0.25">
      <c r="A26" s="86" t="s">
        <v>45</v>
      </c>
      <c r="B26" s="86"/>
      <c r="C26" s="86"/>
      <c r="D26" s="86"/>
      <c r="E26" s="86"/>
    </row>
    <row r="27" spans="1:5" ht="15.75" customHeight="1" x14ac:dyDescent="0.25">
      <c r="A27" s="86" t="s">
        <v>46</v>
      </c>
      <c r="B27" s="86"/>
      <c r="C27" s="86"/>
      <c r="D27" s="86"/>
      <c r="E27" s="86"/>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topLeftCell="A77" zoomScale="85" zoomScaleNormal="85" workbookViewId="0">
      <selection activeCell="B101" sqref="B101"/>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74" t="s">
        <v>50</v>
      </c>
      <c r="B8" s="74"/>
      <c r="C8" s="74"/>
      <c r="D8" s="74"/>
      <c r="E8" s="74"/>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4.21</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76" t="s">
        <v>73</v>
      </c>
      <c r="B14" s="43" t="s">
        <v>74</v>
      </c>
      <c r="C14" s="32" t="s">
        <v>20</v>
      </c>
      <c r="D14" s="40" t="s">
        <v>75</v>
      </c>
      <c r="E14" s="81">
        <f>(50680+(178002*SIS072_F_Vidutinesverti1Kainos1+1943310*0.14+6662*1.53))/151407053*100</f>
        <v>2.768708284679446</v>
      </c>
      <c r="G14" s="33" t="s">
        <v>76</v>
      </c>
      <c r="H14" s="33" t="s">
        <v>77</v>
      </c>
      <c r="I14" s="33" t="s">
        <v>78</v>
      </c>
    </row>
    <row r="15" spans="1:9" ht="47.25" x14ac:dyDescent="0.25">
      <c r="A15" s="77"/>
      <c r="B15" s="44"/>
      <c r="C15" s="32" t="s">
        <v>17</v>
      </c>
      <c r="D15" s="45" t="s">
        <v>223</v>
      </c>
      <c r="E15" s="82"/>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21.68</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21.68</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5504</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2.768708284679446</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2.38</v>
      </c>
    </row>
    <row r="56" spans="1:9" ht="18.75" x14ac:dyDescent="0.25">
      <c r="A56" s="32" t="s">
        <v>158</v>
      </c>
      <c r="B56" s="37" t="s">
        <v>159</v>
      </c>
      <c r="C56" s="32" t="s">
        <v>20</v>
      </c>
      <c r="D56" s="32" t="s">
        <v>160</v>
      </c>
      <c r="E56" s="53">
        <v>1.24</v>
      </c>
    </row>
    <row r="57" spans="1:9" ht="18.75" x14ac:dyDescent="0.25">
      <c r="A57" s="76" t="s">
        <v>161</v>
      </c>
      <c r="B57" s="43" t="s">
        <v>162</v>
      </c>
      <c r="C57" s="32" t="s">
        <v>20</v>
      </c>
      <c r="D57" s="32" t="s">
        <v>163</v>
      </c>
      <c r="E57" s="81">
        <f>(1320118*0.14+10839*1.75+(29342686*(1917738+SIS072_F_Vienanareskain2Kainos1*151407053/100)/151407053))/122064367*100</f>
        <v>1.1369868174487234</v>
      </c>
    </row>
    <row r="58" spans="1:9" ht="47.25" x14ac:dyDescent="0.25">
      <c r="A58" s="77"/>
      <c r="B58" s="44"/>
      <c r="C58" s="32" t="s">
        <v>17</v>
      </c>
      <c r="D58" s="52" t="s">
        <v>224</v>
      </c>
      <c r="E58" s="82"/>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1.1369868174487234</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6.49</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6.49</v>
      </c>
    </row>
    <row r="79" spans="1:5" ht="18.75" customHeight="1" x14ac:dyDescent="0.25">
      <c r="A79" s="30" t="s">
        <v>41</v>
      </c>
      <c r="B79" s="69" t="s">
        <v>196</v>
      </c>
      <c r="C79" s="30" t="s">
        <v>20</v>
      </c>
      <c r="D79" s="32" t="s">
        <v>179</v>
      </c>
      <c r="E79" s="39">
        <f>ROUND(E78*1.21,2)</f>
        <v>7.85</v>
      </c>
    </row>
    <row r="80" spans="1:5" ht="15.75" x14ac:dyDescent="0.25">
      <c r="A80" s="32" t="s">
        <v>197</v>
      </c>
      <c r="B80" s="37" t="s">
        <v>198</v>
      </c>
      <c r="C80" s="32" t="s">
        <v>199</v>
      </c>
      <c r="D80" s="78" t="s">
        <v>81</v>
      </c>
      <c r="E80" s="71">
        <v>4472150</v>
      </c>
    </row>
    <row r="81" spans="1:5" ht="15.75" x14ac:dyDescent="0.25">
      <c r="A81" s="32" t="s">
        <v>200</v>
      </c>
      <c r="B81" s="37" t="s">
        <v>201</v>
      </c>
      <c r="C81" s="32" t="s">
        <v>199</v>
      </c>
      <c r="D81" s="79"/>
      <c r="E81" s="72">
        <f>SUM(E82:E88)</f>
        <v>4472150</v>
      </c>
    </row>
    <row r="82" spans="1:5" ht="15.75" x14ac:dyDescent="0.25">
      <c r="A82" s="32" t="s">
        <v>202</v>
      </c>
      <c r="B82" s="68" t="s">
        <v>227</v>
      </c>
      <c r="C82" s="32" t="s">
        <v>199</v>
      </c>
      <c r="D82" s="79"/>
      <c r="E82" s="71">
        <v>4472150</v>
      </c>
    </row>
    <row r="83" spans="1:5" ht="15.75" x14ac:dyDescent="0.25">
      <c r="A83" s="32" t="s">
        <v>204</v>
      </c>
      <c r="B83" s="68" t="s">
        <v>203</v>
      </c>
      <c r="C83" s="32" t="s">
        <v>199</v>
      </c>
      <c r="D83" s="79"/>
      <c r="E83" s="71"/>
    </row>
    <row r="84" spans="1:5" ht="15.75" x14ac:dyDescent="0.25">
      <c r="A84" s="32" t="s">
        <v>205</v>
      </c>
      <c r="B84" s="68" t="s">
        <v>203</v>
      </c>
      <c r="C84" s="32" t="s">
        <v>199</v>
      </c>
      <c r="D84" s="79"/>
      <c r="E84" s="71"/>
    </row>
    <row r="85" spans="1:5" ht="15.75" x14ac:dyDescent="0.25">
      <c r="A85" s="32" t="s">
        <v>206</v>
      </c>
      <c r="B85" s="68" t="s">
        <v>203</v>
      </c>
      <c r="C85" s="32" t="s">
        <v>199</v>
      </c>
      <c r="D85" s="79"/>
      <c r="E85" s="71"/>
    </row>
    <row r="86" spans="1:5" ht="15.75" x14ac:dyDescent="0.25">
      <c r="A86" s="32" t="s">
        <v>207</v>
      </c>
      <c r="B86" s="68" t="s">
        <v>203</v>
      </c>
      <c r="C86" s="32" t="s">
        <v>199</v>
      </c>
      <c r="D86" s="79"/>
      <c r="E86" s="71"/>
    </row>
    <row r="87" spans="1:5" s="1" customFormat="1" ht="15.75" x14ac:dyDescent="0.25">
      <c r="A87" s="32" t="s">
        <v>208</v>
      </c>
      <c r="B87" s="68" t="s">
        <v>203</v>
      </c>
      <c r="C87" s="32" t="s">
        <v>199</v>
      </c>
      <c r="D87" s="79"/>
      <c r="E87" s="71"/>
    </row>
    <row r="88" spans="1:5" ht="15.75" x14ac:dyDescent="0.25">
      <c r="A88" s="32" t="s">
        <v>209</v>
      </c>
      <c r="B88" s="68" t="s">
        <v>203</v>
      </c>
      <c r="C88" s="32" t="s">
        <v>199</v>
      </c>
      <c r="D88" s="79"/>
      <c r="E88" s="71"/>
    </row>
    <row r="89" spans="1:5" ht="15.75" x14ac:dyDescent="0.25">
      <c r="A89" s="32" t="s">
        <v>210</v>
      </c>
      <c r="B89" s="37" t="s">
        <v>211</v>
      </c>
      <c r="C89" s="32" t="s">
        <v>199</v>
      </c>
      <c r="D89" s="79"/>
      <c r="E89" s="72">
        <f>SUM(E90:E96)</f>
        <v>3011584</v>
      </c>
    </row>
    <row r="90" spans="1:5" ht="15" customHeight="1" x14ac:dyDescent="0.25">
      <c r="A90" s="32" t="s">
        <v>212</v>
      </c>
      <c r="B90" s="68" t="s">
        <v>227</v>
      </c>
      <c r="C90" s="32" t="s">
        <v>199</v>
      </c>
      <c r="D90" s="79"/>
      <c r="E90" s="71">
        <v>3011584</v>
      </c>
    </row>
    <row r="91" spans="1:5" ht="42" customHeight="1" x14ac:dyDescent="0.25">
      <c r="A91" s="32" t="s">
        <v>213</v>
      </c>
      <c r="B91" s="68" t="s">
        <v>203</v>
      </c>
      <c r="C91" s="32" t="s">
        <v>199</v>
      </c>
      <c r="D91" s="79"/>
      <c r="E91" s="71"/>
    </row>
    <row r="92" spans="1:5" ht="15.75" x14ac:dyDescent="0.25">
      <c r="A92" s="32" t="s">
        <v>214</v>
      </c>
      <c r="B92" s="68" t="s">
        <v>203</v>
      </c>
      <c r="C92" s="32" t="s">
        <v>199</v>
      </c>
      <c r="D92" s="79"/>
      <c r="E92" s="71"/>
    </row>
    <row r="93" spans="1:5" ht="15.75" customHeight="1" x14ac:dyDescent="0.25">
      <c r="A93" s="32" t="s">
        <v>215</v>
      </c>
      <c r="B93" s="68" t="s">
        <v>203</v>
      </c>
      <c r="C93" s="32" t="s">
        <v>199</v>
      </c>
      <c r="D93" s="79"/>
      <c r="E93" s="71"/>
    </row>
    <row r="94" spans="1:5" s="1" customFormat="1" ht="15.75" x14ac:dyDescent="0.25">
      <c r="A94" s="32" t="s">
        <v>216</v>
      </c>
      <c r="B94" s="68" t="s">
        <v>203</v>
      </c>
      <c r="C94" s="32" t="s">
        <v>199</v>
      </c>
      <c r="D94" s="79"/>
      <c r="E94" s="71"/>
    </row>
    <row r="95" spans="1:5" ht="15.75" x14ac:dyDescent="0.25">
      <c r="A95" s="32" t="s">
        <v>217</v>
      </c>
      <c r="B95" s="68" t="s">
        <v>203</v>
      </c>
      <c r="C95" s="32" t="s">
        <v>199</v>
      </c>
      <c r="D95" s="79"/>
      <c r="E95" s="71"/>
    </row>
    <row r="96" spans="1:5" ht="15" customHeight="1" x14ac:dyDescent="0.25">
      <c r="A96" s="32" t="s">
        <v>218</v>
      </c>
      <c r="B96" s="68" t="s">
        <v>203</v>
      </c>
      <c r="C96" s="32" t="s">
        <v>199</v>
      </c>
      <c r="D96" s="80"/>
      <c r="E96" s="71"/>
    </row>
    <row r="97" spans="1:5" ht="31.5" x14ac:dyDescent="0.25">
      <c r="A97" s="32" t="s">
        <v>219</v>
      </c>
      <c r="B97" s="73" t="s">
        <v>220</v>
      </c>
      <c r="C97" s="83" t="s">
        <v>228</v>
      </c>
      <c r="D97" s="84"/>
      <c r="E97" s="85"/>
    </row>
    <row r="99" spans="1:5" ht="110.25" customHeight="1" x14ac:dyDescent="0.25">
      <c r="A99" s="75" t="s">
        <v>221</v>
      </c>
      <c r="B99" s="75"/>
      <c r="C99" s="75"/>
      <c r="D99" s="75"/>
      <c r="E99" s="75"/>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2026-07-22T09:53:15Z</cp:lastPrinted>
  <dcterms:created xsi:type="dcterms:W3CDTF">2025-12-18T22:51:54Z</dcterms:created>
  <dcterms:modified xsi:type="dcterms:W3CDTF">2026-07-22T09:57:35Z</dcterms:modified>
</cp:coreProperties>
</file>