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irenap\Documents\Irena\Documents\Kasmenesiniai kainos perskaiciavimai\2024\kovas\"/>
    </mc:Choice>
  </mc:AlternateContent>
  <xr:revisionPtr revIDLastSave="0" documentId="13_ncr:1_{B7252EAA-5495-4335-84B4-D98291581A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 1" sheetId="2" r:id="rId1"/>
    <sheet name="Forma 2" sheetId="3" r:id="rId2"/>
    <sheet name="Forma 3" sheetId="4" r:id="rId3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  <definedName name="SIS012_D_Faktas" localSheetId="1">'Forma 2'!$E$8</definedName>
    <definedName name="SIS012_D_Faktas">'Forma 2'!$E$8</definedName>
    <definedName name="SIS012_D_GalutineKarstoVandens" localSheetId="1">'Forma 2'!$B$21</definedName>
    <definedName name="SIS012_D_GalutineKarstoVandens">'Forma 2'!$B$21</definedName>
    <definedName name="SIS012_D_GalutineKarstoVandens2" localSheetId="1">'Forma 2'!$B$22</definedName>
    <definedName name="SIS012_D_GalutineKarstoVandens2">'Forma 2'!$B$22</definedName>
    <definedName name="SIS012_D_GeriamojoVandensPardavimo" localSheetId="1">'Forma 2'!$B$16</definedName>
    <definedName name="SIS012_D_GeriamojoVandensPardavimo">'Forma 2'!$B$16</definedName>
    <definedName name="SIS012_D_GeriamojoVandensTiekimo" localSheetId="1">'Forma 2'!$B$15</definedName>
    <definedName name="SIS012_D_GeriamojoVandensTiekimo">'Forma 2'!$B$15</definedName>
    <definedName name="SIS012_D_KarstoVandensKainos" localSheetId="1">'Forma 2'!$B$11</definedName>
    <definedName name="SIS012_D_KarstoVandensKainos">'Forma 2'!$B$11</definedName>
    <definedName name="SIS012_D_KarstoVandensKainos2" localSheetId="1">'Forma 2'!$B$12</definedName>
    <definedName name="SIS012_D_KarstoVandensKainos2">'Forma 2'!$B$12</definedName>
    <definedName name="SIS012_D_KarstoVandensKainos2formule" localSheetId="1">'Forma 2'!$B$13</definedName>
    <definedName name="SIS012_D_KarstoVandensKainos2formule">'Forma 2'!$B$13</definedName>
    <definedName name="SIS012_D_MatoVnt" localSheetId="1">'Forma 2'!$C$8</definedName>
    <definedName name="SIS012_D_MatoVnt">'Forma 2'!$C$8</definedName>
    <definedName name="SIS012_D_NutarimasArUkio" localSheetId="1">'Forma 2'!$B$23</definedName>
    <definedName name="SIS012_D_NutarimasArUkio">'Forma 2'!$B$23</definedName>
    <definedName name="SIS012_D_PAPILDOMADEDAMOJI" localSheetId="1">'Forma 2'!$B$17</definedName>
    <definedName name="SIS012_D_PAPILDOMADEDAMOJI">'Forma 2'!$B$17</definedName>
    <definedName name="SIS012_D_PapildomaDedamojiDel" localSheetId="1">'Forma 2'!$B$18</definedName>
    <definedName name="SIS012_D_PapildomaDedamojiDel">'Forma 2'!$B$18</definedName>
    <definedName name="SIS012_D_PapildomaDedamojiDel2" localSheetId="1">'Forma 2'!$B$19</definedName>
    <definedName name="SIS012_D_PapildomaDedamojiDel2">'Forma 2'!$B$19</definedName>
    <definedName name="SIS012_D_PapildomaDedamojiDel3" localSheetId="1">'Forma 2'!$B$20</definedName>
    <definedName name="SIS012_D_PapildomaDedamojiDel3">'Forma 2'!$B$20</definedName>
    <definedName name="SIS012_D_Rodiklis" localSheetId="1">'Forma 2'!$D$8</definedName>
    <definedName name="SIS012_D_Rodiklis">'Forma 2'!$D$8</definedName>
    <definedName name="SIS012_D_SilumosKainaNaudojama" localSheetId="1">'Forma 2'!$B$14</definedName>
    <definedName name="SIS012_D_SilumosKainaNaudojama">'Forma 2'!$B$14</definedName>
    <definedName name="SIS012_F_GalutineKarstoVandens2Faktas" localSheetId="1">'Forma 2'!$E$22</definedName>
    <definedName name="SIS012_F_GalutineKarstoVandens2Faktas">'Forma 2'!$E$22</definedName>
    <definedName name="SIS012_F_GalutineKarstoVandensFaktas" localSheetId="1">'Forma 2'!$E$21</definedName>
    <definedName name="SIS012_F_GalutineKarstoVandensFaktas">'Forma 2'!$E$21</definedName>
    <definedName name="SIS012_F_GeriamojoVandensPardavimoFaktas" localSheetId="1">'Forma 2'!$E$16</definedName>
    <definedName name="SIS012_F_GeriamojoVandensPardavimoFaktas">'Forma 2'!$E$16</definedName>
    <definedName name="SIS012_F_GeriamojoVandensTiekimoFaktas" localSheetId="1">'Forma 2'!$E$15</definedName>
    <definedName name="SIS012_F_GeriamojoVandensTiekimoFaktas">'Forma 2'!$E$15</definedName>
    <definedName name="SIS012_F_GeriamojoVandensTiekimoRodiklis" localSheetId="1">'Forma 2'!$D$15</definedName>
    <definedName name="SIS012_F_GeriamojoVandensTiekimoRodiklis">'Forma 2'!$D$15</definedName>
    <definedName name="SIS012_F_KarstoVandensKainos2Faktas" localSheetId="1">'Forma 2'!$E$12</definedName>
    <definedName name="SIS012_F_KarstoVandensKainos2Faktas">'Forma 2'!$E$12</definedName>
    <definedName name="SIS012_F_KarstoVandensKainos2formuleRodiklis" localSheetId="1">'Forma 2'!$D$13</definedName>
    <definedName name="SIS012_F_KarstoVandensKainos2formuleRodiklis">'Forma 2'!$D$13</definedName>
    <definedName name="SIS012_F_KarstoVandensKainos2Rodiklis" localSheetId="1">'Forma 2'!$D$12</definedName>
    <definedName name="SIS012_F_KarstoVandensKainos2Rodiklis">'Forma 2'!$D$12</definedName>
    <definedName name="SIS012_F_KarstoVandensKainosFaktas" localSheetId="1">'Forma 2'!$E$11</definedName>
    <definedName name="SIS012_F_KarstoVandensKainosFaktas">'Forma 2'!$E$11</definedName>
    <definedName name="SIS012_F_NutarimasArUkioFaktas" localSheetId="1">'Forma 2'!$E$23</definedName>
    <definedName name="SIS012_F_NutarimasArUkioFaktas">'Forma 2'!$E$23</definedName>
    <definedName name="SIS012_F_NutarimasArUkioMatoVnt" localSheetId="1">'Forma 2'!$C$23</definedName>
    <definedName name="SIS012_F_NutarimasArUkioMatoVnt">'Forma 2'!$C$23</definedName>
    <definedName name="SIS012_F_NutarimasArUkioRodiklis" localSheetId="1">'Forma 2'!$D$23</definedName>
    <definedName name="SIS012_F_NutarimasArUkioRodiklis">'Forma 2'!$D$23</definedName>
    <definedName name="SIS012_F_PapildomaDedamojiDel2Faktas" localSheetId="1">'Forma 2'!$E$19</definedName>
    <definedName name="SIS012_F_PapildomaDedamojiDel2Faktas">'Forma 2'!$E$19</definedName>
    <definedName name="SIS012_F_PapildomaDedamojiDel2Rodiklis" localSheetId="1">'Forma 2'!$D$19</definedName>
    <definedName name="SIS012_F_PapildomaDedamojiDel2Rodiklis">'Forma 2'!$D$19</definedName>
    <definedName name="SIS012_F_PapildomaDedamojiDel3Faktas" localSheetId="1">'Forma 2'!$E$20</definedName>
    <definedName name="SIS012_F_PapildomaDedamojiDel3Faktas">'Forma 2'!$E$20</definedName>
    <definedName name="SIS012_F_PapildomaDedamojiDel3Rodiklis" localSheetId="1">'Forma 2'!$D$20</definedName>
    <definedName name="SIS012_F_PapildomaDedamojiDel3Rodiklis">'Forma 2'!$D$20</definedName>
    <definedName name="SIS012_F_PapildomaDedamojiDelFaktas" localSheetId="1">'Forma 2'!$E$18</definedName>
    <definedName name="SIS012_F_PapildomaDedamojiDelFaktas">'Forma 2'!$E$18</definedName>
    <definedName name="SIS012_F_PapildomaDedamojiDelRodiklis" localSheetId="1">'Forma 2'!$D$18</definedName>
    <definedName name="SIS012_F_PapildomaDedamojiDelRodiklis">'Forma 2'!$D$18</definedName>
    <definedName name="SIS012_F_PAPILDOMADEDAMOJIFaktas" localSheetId="1">'Forma 2'!$E$17</definedName>
    <definedName name="SIS012_F_PAPILDOMADEDAMOJIFaktas">'Forma 2'!$E$17</definedName>
    <definedName name="SIS012_F_SilumosKainaNaudojamaFaktas" localSheetId="1">'Forma 2'!$E$14</definedName>
    <definedName name="SIS012_F_SilumosKainaNaudojamaFaktas">'Forma 2'!$E$14</definedName>
    <definedName name="SIS012b_D_Faktas" localSheetId="2">'Forma 3'!$E$8</definedName>
    <definedName name="SIS012b_D_Faktas">'Forma 3'!$E$8</definedName>
    <definedName name="SIS012b_D_GalutineKarstoVandens" localSheetId="2">'Forma 3'!$B$21</definedName>
    <definedName name="SIS012b_D_GalutineKarstoVandens">'Forma 3'!$B$21</definedName>
    <definedName name="SIS012b_D_GalutineKarstoVandens2" localSheetId="2">'Forma 3'!$B$22</definedName>
    <definedName name="SIS012b_D_GalutineKarstoVandens2">'Forma 3'!$B$22</definedName>
    <definedName name="SIS012b_D_GeriamojoVandensPardavimo" localSheetId="2">'Forma 3'!$B$16</definedName>
    <definedName name="SIS012b_D_GeriamojoVandensPardavimo">'Forma 3'!$B$16</definedName>
    <definedName name="SIS012b_D_GeriamojoVandensTiekimo" localSheetId="2">'Forma 3'!$B$15</definedName>
    <definedName name="SIS012b_D_GeriamojoVandensTiekimo">'Forma 3'!$B$15</definedName>
    <definedName name="SIS012b_D_KarstoVandensKainos" localSheetId="2">'Forma 3'!$B$11</definedName>
    <definedName name="SIS012b_D_KarstoVandensKainos">'Forma 3'!$B$11</definedName>
    <definedName name="SIS012b_D_KarstoVandensKainos2" localSheetId="2">'Forma 3'!$B$12</definedName>
    <definedName name="SIS012b_D_KarstoVandensKainos2">'Forma 3'!$B$12</definedName>
    <definedName name="SIS012b_D_KarstoVandensKainos2formule" localSheetId="2">'Forma 3'!$B$13</definedName>
    <definedName name="SIS012b_D_KarstoVandensKainos2formule">'Forma 3'!$B$13</definedName>
    <definedName name="SIS012b_D_MatoVnt" localSheetId="2">'Forma 3'!$C$8</definedName>
    <definedName name="SIS012b_D_MatoVnt">'Forma 3'!$C$8</definedName>
    <definedName name="SIS012b_D_NutarimasArUkio" localSheetId="2">'Forma 3'!$B$23</definedName>
    <definedName name="SIS012b_D_NutarimasArUkio">'Forma 3'!$B$23</definedName>
    <definedName name="SIS012b_D_PAPILDOMADEDAMOJI" localSheetId="2">'Forma 3'!$B$17</definedName>
    <definedName name="SIS012b_D_PAPILDOMADEDAMOJI">'Forma 3'!$B$17</definedName>
    <definedName name="SIS012b_D_PapildomaDedamojiDel" localSheetId="2">'Forma 3'!$B$18</definedName>
    <definedName name="SIS012b_D_PapildomaDedamojiDel">'Forma 3'!$B$18</definedName>
    <definedName name="SIS012b_D_PapildomaDedamojiDel2" localSheetId="2">'Forma 3'!$B$19</definedName>
    <definedName name="SIS012b_D_PapildomaDedamojiDel2">'Forma 3'!$B$19</definedName>
    <definedName name="SIS012b_D_PapildomaDedamojiDel3" localSheetId="2">'Forma 3'!$B$20</definedName>
    <definedName name="SIS012b_D_PapildomaDedamojiDel3">'Forma 3'!$B$20</definedName>
    <definedName name="SIS012b_D_Rodiklis" localSheetId="2">'Forma 3'!$D$8</definedName>
    <definedName name="SIS012b_D_Rodiklis">'Forma 3'!$D$8</definedName>
    <definedName name="SIS012b_D_SilumosKainaNaudojama" localSheetId="2">'Forma 3'!$B$14</definedName>
    <definedName name="SIS012b_D_SilumosKainaNaudojama">'Forma 3'!$B$14</definedName>
    <definedName name="SIS012b_F_GalutineKarstoVandens2Faktas" localSheetId="2">'Forma 3'!$E$22</definedName>
    <definedName name="SIS012b_F_GalutineKarstoVandens2Faktas">'Forma 3'!$E$22</definedName>
    <definedName name="SIS012b_F_GalutineKarstoVandensFaktas" localSheetId="2">'Forma 3'!$E$21</definedName>
    <definedName name="SIS012b_F_GalutineKarstoVandensFaktas">'Forma 3'!$E$21</definedName>
    <definedName name="SIS012b_F_GeriamojoVandensPardavimoFaktas" localSheetId="2">'Forma 3'!$E$16</definedName>
    <definedName name="SIS012b_F_GeriamojoVandensPardavimoFaktas">'Forma 3'!$E$16</definedName>
    <definedName name="SIS012b_F_GeriamojoVandensTiekimoFaktas" localSheetId="2">'Forma 3'!$E$15</definedName>
    <definedName name="SIS012b_F_GeriamojoVandensTiekimoFaktas">'Forma 3'!$E$15</definedName>
    <definedName name="SIS012b_F_GeriamojoVandensTiekimoRodiklis" localSheetId="2">'Forma 3'!$D$15</definedName>
    <definedName name="SIS012b_F_GeriamojoVandensTiekimoRodiklis">'Forma 3'!$D$15</definedName>
    <definedName name="SIS012b_F_KarstoVandensKainos2Faktas" localSheetId="2">'Forma 3'!$E$12</definedName>
    <definedName name="SIS012b_F_KarstoVandensKainos2Faktas">'Forma 3'!$E$12</definedName>
    <definedName name="SIS012b_F_KarstoVandensKainos2formuleRodiklis" localSheetId="2">'Forma 3'!$D$13</definedName>
    <definedName name="SIS012b_F_KarstoVandensKainos2formuleRodiklis">'Forma 3'!$D$13</definedName>
    <definedName name="SIS012b_F_KarstoVandensKainos2Rodiklis" localSheetId="2">'Forma 3'!$D$12</definedName>
    <definedName name="SIS012b_F_KarstoVandensKainos2Rodiklis">'Forma 3'!$D$12</definedName>
    <definedName name="SIS012b_F_KarstoVandensKainosFaktas" localSheetId="2">'Forma 3'!$E$11</definedName>
    <definedName name="SIS012b_F_KarstoVandensKainosFaktas">'Forma 3'!$E$11</definedName>
    <definedName name="SIS012b_F_NutarimasArUkioFaktas" localSheetId="2">'Forma 3'!$E$23</definedName>
    <definedName name="SIS012b_F_NutarimasArUkioFaktas">'Forma 3'!$E$23</definedName>
    <definedName name="SIS012b_F_NutarimasArUkioMatoVnt" localSheetId="2">'Forma 3'!$C$23</definedName>
    <definedName name="SIS012b_F_NutarimasArUkioMatoVnt">'Forma 3'!$C$23</definedName>
    <definedName name="SIS012b_F_NutarimasArUkioRodiklis" localSheetId="2">'Forma 3'!$D$23</definedName>
    <definedName name="SIS012b_F_NutarimasArUkioRodiklis">'Forma 3'!$D$23</definedName>
    <definedName name="SIS012b_F_PapildomaDedamojiDel2Faktas" localSheetId="2">'Forma 3'!$E$19</definedName>
    <definedName name="SIS012b_F_PapildomaDedamojiDel2Faktas">'Forma 3'!$E$19</definedName>
    <definedName name="SIS012b_F_PapildomaDedamojiDel2Rodiklis" localSheetId="2">'Forma 3'!$D$19</definedName>
    <definedName name="SIS012b_F_PapildomaDedamojiDel2Rodiklis">'Forma 3'!$D$19</definedName>
    <definedName name="SIS012b_F_PapildomaDedamojiDel3Faktas" localSheetId="2">'Forma 3'!$E$20</definedName>
    <definedName name="SIS012b_F_PapildomaDedamojiDel3Faktas">'Forma 3'!$E$20</definedName>
    <definedName name="SIS012b_F_PapildomaDedamojiDel3Rodiklis" localSheetId="2">'Forma 3'!$D$20</definedName>
    <definedName name="SIS012b_F_PapildomaDedamojiDel3Rodiklis">'Forma 3'!$D$20</definedName>
    <definedName name="SIS012b_F_PapildomaDedamojiDelFaktas" localSheetId="2">'Forma 3'!$E$18</definedName>
    <definedName name="SIS012b_F_PapildomaDedamojiDelFaktas">'Forma 3'!$E$18</definedName>
    <definedName name="SIS012b_F_PapildomaDedamojiDelRodiklis" localSheetId="2">'Forma 3'!$D$18</definedName>
    <definedName name="SIS012b_F_PapildomaDedamojiDelRodiklis">'Forma 3'!$D$18</definedName>
    <definedName name="SIS012b_F_PAPILDOMADEDAMOJIFaktas" localSheetId="2">'Forma 3'!$E$17</definedName>
    <definedName name="SIS012b_F_PAPILDOMADEDAMOJIFaktas">'Forma 3'!$E$17</definedName>
    <definedName name="SIS012b_F_SilumosKainaNaudojamaFaktas" localSheetId="2">'Forma 3'!$E$14</definedName>
    <definedName name="SIS012b_F_SilumosKainaNaudojamaFaktas">'Forma 3'!$E$14</definedName>
  </definedNames>
  <calcPr calcId="191029"/>
</workbook>
</file>

<file path=xl/calcChain.xml><?xml version="1.0" encoding="utf-8"?>
<calcChain xmlns="http://schemas.openxmlformats.org/spreadsheetml/2006/main">
  <c r="E17" i="4" l="1"/>
  <c r="E17" i="3"/>
  <c r="E156" i="2"/>
  <c r="E148" i="2"/>
  <c r="E130" i="2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4" i="2" s="1"/>
  <c r="E12" i="2" l="1"/>
  <c r="E111" i="2"/>
  <c r="E116" i="2" s="1"/>
  <c r="E109" i="2" l="1"/>
  <c r="E120" i="2" s="1"/>
  <c r="E125" i="2" l="1"/>
  <c r="E118" i="2"/>
  <c r="E141" i="2" s="1"/>
  <c r="E143" i="2" s="1"/>
  <c r="E14" i="3" l="1"/>
  <c r="E12" i="3" s="1"/>
  <c r="E21" i="3" s="1"/>
  <c r="E22" i="3" s="1"/>
  <c r="E14" i="4"/>
  <c r="E12" i="4" s="1"/>
  <c r="E21" i="4" s="1"/>
  <c r="E22" i="4" s="1"/>
  <c r="E146" i="2"/>
  <c r="E144" i="2"/>
</calcChain>
</file>

<file path=xl/sharedStrings.xml><?xml version="1.0" encoding="utf-8"?>
<sst xmlns="http://schemas.openxmlformats.org/spreadsheetml/2006/main" count="717" uniqueCount="320">
  <si>
    <t>Ūkio subjektas: MAŽEIKIŲ ŠILUMOS TINKLAI UAB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</si>
  <si>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</si>
  <si>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</si>
  <si>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</si>
  <si>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</si>
  <si>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</si>
  <si>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</si>
  <si>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</si>
  <si>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</si>
  <si>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</si>
  <si>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</si>
  <si>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</si>
  <si>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</si>
  <si>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</si>
  <si>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</si>
  <si>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</si>
  <si>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r>
      <t>ŠILUMOS</t>
    </r>
    <r>
      <rPr>
        <b/>
        <i/>
        <sz val="11"/>
        <rFont val="Times New Roman"/>
        <family val="1"/>
        <charset val="186"/>
      </rPr>
      <t xml:space="preserve"> (PRODUKTO)</t>
    </r>
    <r>
      <rPr>
        <b/>
        <sz val="11"/>
        <rFont val="Times New Roman"/>
        <family val="1"/>
        <charset val="186"/>
      </rPr>
      <t xml:space="preserve"> GAMYBOS KAINOS DEDAMOSIOS</t>
    </r>
  </si>
  <si>
    <t>Medienos skiedros</t>
  </si>
  <si>
    <t>Medienos skiedrų</t>
  </si>
  <si>
    <t>Vasaris</t>
  </si>
  <si>
    <t>1.1.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</si>
  <si>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savo šaltiniuose vienanarė kaina </t>
    </r>
    <r>
      <rPr>
        <b/>
        <i/>
        <sz val="11"/>
        <rFont val="Times New Roman"/>
        <family val="1"/>
        <charset val="186"/>
      </rPr>
      <t>(kainos dedamosios) (1.1.1 + 1.1.2)</t>
    </r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</si>
  <si>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</si>
  <si>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</si>
  <si>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</si>
  <si>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</si>
  <si>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</si>
  <si>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</si>
  <si>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r>
      <t xml:space="preserve">šilumos </t>
    </r>
    <r>
      <rPr>
        <i/>
        <sz val="11"/>
        <rFont val="Times New Roman"/>
        <family val="1"/>
        <charset val="186"/>
      </rPr>
      <t xml:space="preserve">(produkto) </t>
    </r>
    <r>
      <rPr>
        <sz val="11"/>
        <rFont val="Times New Roman"/>
        <family val="1"/>
        <charset val="186"/>
      </rPr>
      <t>gamybos savo šaltiniuose kainos pastovioji dedamoji</t>
    </r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</si>
  <si>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</si>
  <si>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</si>
  <si>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</si>
  <si>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</si>
  <si>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</si>
  <si>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 savo šaltiniuose kainos kintamoji dedamoji </t>
    </r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</si>
  <si>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</si>
  <si>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</si>
  <si>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</si>
  <si>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</si>
  <si>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>formulė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</si>
  <si>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</si>
  <si>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</si>
  <si>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</si>
  <si>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</si>
  <si>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</si>
  <si>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</si>
  <si>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</si>
  <si>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</si>
  <si>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</si>
  <si>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</si>
  <si>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</si>
  <si>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</si>
  <si>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</si>
  <si>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</si>
  <si>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</si>
  <si>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Gamtinių dujų 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</si>
  <si>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</si>
  <si>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</si>
  <si>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</si>
  <si>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</si>
  <si>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</si>
  <si>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Gamtinių dujų  kuro kiekis, taikomas šilumos kainos skaičiavime</t>
  </si>
  <si>
    <t>MWh</t>
  </si>
  <si>
    <t>Akmens anglis</t>
  </si>
  <si>
    <t>Akmens anglies</t>
  </si>
  <si>
    <t>Spalis</t>
  </si>
  <si>
    <t>1.2.1.3.</t>
  </si>
  <si>
    <t>Gamtinių dujų transportavimo sąnaudos, taikomos šilumos kainos skaičiavimuose</t>
  </si>
  <si>
    <t>Eur</t>
  </si>
  <si>
    <t>Biodujos</t>
  </si>
  <si>
    <t>Biodujų</t>
  </si>
  <si>
    <t>Lapkritis</t>
  </si>
  <si>
    <t>1.2.2.</t>
  </si>
  <si>
    <t>Prašome pasirinktį kuro rūšį</t>
  </si>
  <si>
    <t>Šiaudai (įskaitant grūdų išvalas)</t>
  </si>
  <si>
    <t>Šiaudų (įskaitant grūdų išvalas)</t>
  </si>
  <si>
    <t>Gruodis</t>
  </si>
  <si>
    <t>1.2.2.1.</t>
  </si>
  <si>
    <t>Durpės</t>
  </si>
  <si>
    <t>Durpių</t>
  </si>
  <si>
    <t>1.2.2.2.</t>
  </si>
  <si>
    <t xml:space="preserve">MWh 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</si>
  <si>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</si>
  <si>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</si>
  <si>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</si>
  <si>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</si>
  <si>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</si>
  <si>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</si>
  <si>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</si>
  <si>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</si>
  <si>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</si>
  <si>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</si>
  <si>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</si>
  <si>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</si>
  <si>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</si>
  <si>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</si>
  <si>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</si>
  <si>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</si>
  <si>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</si>
  <si>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</si>
  <si>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</si>
  <si>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</si>
  <si>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</si>
  <si>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</si>
  <si>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Kuro rūšis (įvardinti)</t>
  </si>
  <si>
    <t>1.2.10.1.</t>
  </si>
  <si>
    <t>1.2.10.2.</t>
  </si>
  <si>
    <t>1.3.</t>
  </si>
  <si>
    <r>
      <t xml:space="preserve">Šilumos įsigijimo </t>
    </r>
    <r>
      <rPr>
        <i/>
        <sz val="11"/>
        <rFont val="Times New Roman"/>
        <family val="1"/>
        <charset val="186"/>
      </rPr>
      <t>(vidutinė)</t>
    </r>
    <r>
      <rPr>
        <sz val="11"/>
        <rFont val="Times New Roman"/>
        <family val="1"/>
        <charset val="186"/>
      </rPr>
      <t xml:space="preserve"> kaina </t>
    </r>
    <r>
      <rPr>
        <i/>
        <sz val="11"/>
        <rFont val="Times New Roman"/>
        <family val="1"/>
        <charset val="186"/>
      </rPr>
      <t>((1.3.1.1 × 1.3.1.2 + 1.3.2.1 × 1.3.2.2 + ...) / (1.3.1.2 + 1.3.2.2 + ...))</t>
    </r>
  </si>
  <si>
    <t>-</t>
  </si>
  <si>
    <t>1.3.1.</t>
  </si>
  <si>
    <r>
      <t xml:space="preserve">nepriklausomas šilumos gamintojas </t>
    </r>
    <r>
      <rPr>
        <i/>
        <sz val="11"/>
        <rFont val="Times New Roman"/>
        <family val="1"/>
        <charset val="186"/>
      </rPr>
      <t>(įvardinti)</t>
    </r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</si>
  <si>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</si>
  <si>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</si>
  <si>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</si>
  <si>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</si>
  <si>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</si>
  <si>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</si>
  <si>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</si>
  <si>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</si>
  <si>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</si>
  <si>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</si>
  <si>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</si>
  <si>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</si>
  <si>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</si>
  <si>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r>
      <t>nepriklausomas šilumos gamintojas</t>
    </r>
    <r>
      <rPr>
        <i/>
        <sz val="11"/>
        <rFont val="Times New Roman"/>
        <family val="1"/>
        <charset val="186"/>
      </rPr>
      <t xml:space="preserve"> (įvardinti)</t>
    </r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</si>
  <si>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</si>
  <si>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</si>
  <si>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</si>
  <si>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</si>
  <si>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</si>
  <si>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</si>
  <si>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</si>
  <si>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</si>
  <si>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</si>
  <si>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</si>
  <si>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</si>
  <si>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</si>
  <si>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</si>
  <si>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</si>
  <si>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</si>
  <si>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</si>
  <si>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</si>
  <si>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</si>
  <si>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</si>
  <si>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</si>
  <si>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</si>
  <si>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</si>
  <si>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</si>
  <si>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</si>
  <si>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</si>
  <si>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</si>
  <si>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</si>
  <si>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</si>
  <si>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</si>
  <si>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</si>
  <si>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</si>
  <si>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</si>
  <si>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</si>
  <si>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</si>
  <si>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</si>
  <si>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</si>
  <si>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</si>
  <si>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</si>
  <si>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</si>
  <si>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</si>
  <si>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</si>
  <si>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</si>
  <si>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</si>
  <si>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</si>
  <si>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</si>
  <si>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</si>
  <si>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</si>
  <si>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</si>
  <si>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</si>
  <si>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</si>
  <si>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</si>
  <si>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</t>
    </r>
    <r>
      <rPr>
        <b/>
        <i/>
        <sz val="11"/>
        <rFont val="Times New Roman"/>
        <family val="1"/>
        <charset val="186"/>
      </rPr>
      <t>(įsigijimo)</t>
    </r>
    <r>
      <rPr>
        <b/>
        <sz val="11"/>
        <rFont val="Times New Roman"/>
        <family val="1"/>
        <charset val="186"/>
      </rPr>
      <t xml:space="preserve"> vienanarė kaina</t>
    </r>
    <r>
      <rPr>
        <b/>
        <i/>
        <sz val="11"/>
        <rFont val="Times New Roman"/>
        <family val="1"/>
        <charset val="186"/>
      </rPr>
      <t xml:space="preserve"> (kainos dedamosios) </t>
    </r>
    <r>
      <rPr>
        <i/>
        <sz val="11"/>
        <rFont val="Times New Roman"/>
        <family val="1"/>
        <charset val="186"/>
      </rPr>
      <t>(1.4.1 +1.4.2)</t>
    </r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</si>
  <si>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</si>
  <si>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</si>
  <si>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</si>
  <si>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</si>
  <si>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</si>
  <si>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</si>
  <si>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</si>
  <si>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1.5.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</si>
  <si>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</t>
    </r>
    <r>
      <rPr>
        <i/>
        <sz val="11"/>
        <rFont val="Times New Roman"/>
        <family val="1"/>
        <charset val="186"/>
      </rPr>
      <t xml:space="preserve"> (įsigijimo)</t>
    </r>
    <r>
      <rPr>
        <sz val="11"/>
        <rFont val="Times New Roman"/>
        <family val="1"/>
        <charset val="186"/>
      </rPr>
      <t xml:space="preserve">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</si>
  <si>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1.5.1.</t>
  </si>
  <si>
    <r>
      <t xml:space="preserve">pastovioji kainos dalis </t>
    </r>
    <r>
      <rPr>
        <i/>
        <sz val="11"/>
        <rFont val="Times New Roman"/>
        <family val="1"/>
        <charset val="186"/>
      </rPr>
      <t>(mėnesio užmokestis)</t>
    </r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</si>
  <si>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</si>
  <si>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</si>
  <si>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</si>
  <si>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</si>
  <si>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</si>
  <si>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</si>
  <si>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</si>
  <si>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</si>
  <si>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</si>
  <si>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</si>
  <si>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</si>
  <si>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r>
      <t>Šilumos perdavimo vienanarė kaina</t>
    </r>
    <r>
      <rPr>
        <i/>
        <sz val="11"/>
        <rFont val="Times New Roman"/>
        <family val="1"/>
        <charset val="186"/>
      </rPr>
      <t xml:space="preserve"> (kainos dedamosios) </t>
    </r>
    <r>
      <rPr>
        <sz val="11"/>
        <rFont val="Times New Roman"/>
        <family val="1"/>
        <charset val="186"/>
      </rPr>
      <t xml:space="preserve">atitinkamai vartotojų grupei </t>
    </r>
    <r>
      <rPr>
        <i/>
        <sz val="11"/>
        <rFont val="Times New Roman"/>
        <family val="1"/>
        <charset val="186"/>
      </rPr>
      <t>(2.1.1 +2.1.2)</t>
    </r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</si>
  <si>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</si>
  <si>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</si>
  <si>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</si>
  <si>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</si>
  <si>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</si>
  <si>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</si>
  <si>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</si>
  <si>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2.2.</t>
  </si>
  <si>
    <r>
      <t xml:space="preserve">Šilumos perdavimo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</si>
  <si>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</si>
  <si>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</si>
  <si>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</si>
  <si>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</si>
  <si>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</si>
  <si>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</si>
  <si>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</si>
  <si>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</si>
  <si>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</si>
  <si>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</si>
  <si>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</si>
  <si>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</si>
  <si>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</si>
  <si>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</si>
  <si>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</si>
  <si>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</si>
  <si>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</si>
  <si>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</si>
  <si>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r>
      <t xml:space="preserve">NEPADENGTŲ SĄNAUDŲ IR (AR) PAPILDOMAI GAUTŲ PAJAMŲ DEDAMOJI </t>
    </r>
    <r>
      <rPr>
        <i/>
        <sz val="11"/>
        <rFont val="Times New Roman"/>
        <family val="1"/>
        <charset val="186"/>
      </rPr>
      <t>(4.1.+ 4.2 + ...)</t>
    </r>
  </si>
  <si>
    <t>4.1.</t>
  </si>
  <si>
    <r>
      <t xml:space="preserve">Papildoma dedamoji dėl _____________________________ </t>
    </r>
    <r>
      <rPr>
        <i/>
        <sz val="11"/>
        <rFont val="Times New Roman"/>
        <family val="1"/>
        <charset val="186"/>
      </rPr>
      <t>(įrašyti)</t>
    </r>
    <r>
      <rPr>
        <sz val="11"/>
        <rFont val="Times New Roman"/>
        <family val="1"/>
        <charset val="186"/>
      </rPr>
      <t xml:space="preserve">, nustatyta _____________________________ </t>
    </r>
    <r>
      <rPr>
        <i/>
        <sz val="11"/>
        <rFont val="Times New Roman"/>
        <family val="1"/>
        <charset val="186"/>
      </rPr>
      <t>(įrašyti sprendimo, nutarimo ar ūkio subjekto įstatuose nustatytu dokumentu  datą ir numerį)</t>
    </r>
  </si>
  <si>
    <r>
      <t xml:space="preserve">Taikymo laikotarpis nuo </t>
    </r>
    <r>
      <rPr>
        <i/>
        <sz val="11"/>
        <rFont val="Times New Roman"/>
        <family val="1"/>
        <charset val="186"/>
      </rPr>
      <t xml:space="preserve">(įrašyti laikotarpį) </t>
    </r>
    <r>
      <rPr>
        <sz val="11"/>
        <rFont val="Times New Roman"/>
        <family val="1"/>
        <charset val="186"/>
      </rPr>
      <t xml:space="preserve">iki </t>
    </r>
    <r>
      <rPr>
        <i/>
        <sz val="11"/>
        <rFont val="Times New Roman"/>
        <family val="1"/>
        <charset val="186"/>
      </rPr>
      <t>(įrašyti laikotarpį)</t>
    </r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</si>
  <si>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</si>
  <si>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</si>
  <si>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</si>
  <si>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</si>
  <si>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</si>
  <si>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</si>
  <si>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</si>
  <si>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</si>
  <si>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</si>
  <si>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</si>
  <si>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r>
      <t xml:space="preserve">APSKAIČIUOTA ŠILUMOS VIENANARĖ KAINA (KAINOS DEDAMOSIOS) </t>
    </r>
    <r>
      <rPr>
        <i/>
        <sz val="11"/>
        <rFont val="Times New Roman"/>
        <family val="1"/>
        <charset val="186"/>
      </rPr>
      <t>(1.4 + 2.1 + 3.1 + 4)</t>
    </r>
  </si>
  <si>
    <t>6.</t>
  </si>
  <si>
    <t xml:space="preserve">Subsidijos dydis </t>
  </si>
  <si>
    <r>
      <t>Savivaldybės sprendimas, kuriuo vadovaujantis taikoma subsidija ___________________</t>
    </r>
    <r>
      <rPr>
        <i/>
        <sz val="11"/>
        <rFont val="Times New Roman"/>
        <family val="1"/>
        <charset val="186"/>
      </rPr>
      <t xml:space="preserve"> (įrašyti sprendimo datą ir numerį )</t>
    </r>
  </si>
  <si>
    <t>7.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</si>
  <si>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(be PVM)</t>
    </r>
  </si>
  <si>
    <t>8.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</si>
  <si>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(su PVM)</t>
    </r>
  </si>
  <si>
    <t>9.</t>
  </si>
  <si>
    <r>
      <t xml:space="preserve">Galiojanti šilumos vienanarė kaina </t>
    </r>
    <r>
      <rPr>
        <b/>
        <i/>
        <sz val="11"/>
        <rFont val="Times New Roman"/>
        <family val="1"/>
        <charset val="186"/>
      </rPr>
      <t>(be PVM)</t>
    </r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</si>
  <si>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</si>
  <si>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</si>
  <si>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</si>
  <si>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</si>
  <si>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</si>
  <si>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</si>
  <si>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</si>
  <si>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</si>
  <si>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r>
      <t xml:space="preserve">Savivaldybė </t>
    </r>
    <r>
      <rPr>
        <i/>
        <sz val="11"/>
        <rFont val="Times New Roman"/>
        <family val="1"/>
        <charset val="186"/>
      </rPr>
      <t>(įvardinti)</t>
    </r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</si>
  <si>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</si>
  <si>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</si>
  <si>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</si>
  <si>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</si>
  <si>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</si>
  <si>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</si>
  <si>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</si>
  <si>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</si>
  <si>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</si>
  <si>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</si>
  <si>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</si>
  <si>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</si>
  <si>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</si>
  <si>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</si>
  <si>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</si>
  <si>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</si>
  <si>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</si>
  <si>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</si>
  <si>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Karšto vandens kainos skaičiavimas (kitiems vartotojams)</t>
  </si>
  <si>
    <t>Kainos / kiekiai</t>
  </si>
  <si>
    <t>KARŠTO VANDENS KAINOS DEDAMOSIOS:</t>
  </si>
  <si>
    <t>karšto vandens kainos pastovioji dedamoji</t>
  </si>
  <si>
    <r>
      <t>Eur/m</t>
    </r>
    <r>
      <rPr>
        <vertAlign val="superscript"/>
        <sz val="12"/>
        <color theme="1"/>
        <rFont val="Times New Roman"/>
        <family val="1"/>
        <charset val="186"/>
      </rPr>
      <t>3</t>
    </r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</si>
  <si>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pd </t>
    </r>
  </si>
  <si>
    <t>karšto vandens kainos kintamoji dedamoji</t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</si>
  <si>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kd </t>
    </r>
  </si>
  <si>
    <t>Šilumos kaina, naudojama karšto vandens kainos skaičiavimuose</t>
  </si>
  <si>
    <t>Geriamojo vandens tiekimo ir nuotekų tvarkymo paslaugų kaina</t>
  </si>
  <si>
    <t>Geriamojo vandens pardavimo kaina</t>
  </si>
  <si>
    <t>Eur/apsk. pr. per mėn.</t>
  </si>
  <si>
    <r>
      <t xml:space="preserve">PAPILDOMA DEDAMOJI </t>
    </r>
    <r>
      <rPr>
        <sz val="12"/>
        <color theme="1"/>
        <rFont val="Times New Roman"/>
        <family val="1"/>
      </rPr>
      <t>(5.1. + 5.2. + ...)</t>
    </r>
  </si>
  <si>
    <r>
      <t>Eur/m</t>
    </r>
    <r>
      <rPr>
        <b/>
        <vertAlign val="superscript"/>
        <sz val="12"/>
        <color theme="1"/>
        <rFont val="Times New Roman"/>
        <family val="1"/>
      </rPr>
      <t>3</t>
    </r>
  </si>
  <si>
    <t>5.1.</t>
  </si>
  <si>
    <r>
      <t xml:space="preserve">Papildoma dedamoji dėl </t>
    </r>
    <r>
      <rPr>
        <i/>
        <sz val="12"/>
        <color theme="1"/>
        <rFont val="Times New Roman"/>
        <family val="1"/>
      </rPr>
      <t>(įrašyti),</t>
    </r>
    <r>
      <rPr>
        <sz val="12"/>
        <color theme="1"/>
        <rFont val="Times New Roman"/>
        <family val="1"/>
      </rPr>
      <t xml:space="preserve"> nustatyta </t>
    </r>
    <r>
      <rPr>
        <i/>
        <sz val="12"/>
        <color theme="1"/>
        <rFont val="Times New Roman"/>
        <family val="1"/>
      </rPr>
      <t>(įrašyti sprendimo, nutarimo ar ūkio subjekto įstatuose nustatyto dokumento datą ir numerį)</t>
    </r>
  </si>
  <si>
    <r>
      <t>Eur/m</t>
    </r>
    <r>
      <rPr>
        <vertAlign val="superscript"/>
        <sz val="12"/>
        <color theme="1"/>
        <rFont val="Times New Roman"/>
        <family val="1"/>
      </rPr>
      <t>3</t>
    </r>
  </si>
  <si>
    <t>Taikymo laikotarpis
nuo (įrašyti laikotarpį)
iki (įrašyti laikotarpį)</t>
  </si>
  <si>
    <t>5.2.</t>
  </si>
  <si>
    <t>5.3.</t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</si>
  <si>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(be PVM)</t>
    </r>
    <r>
      <rPr>
        <b/>
        <sz val="12"/>
        <color theme="1"/>
        <rFont val="Times New Roman"/>
        <family val="1"/>
        <charset val="186"/>
      </rPr>
      <t xml:space="preserve">  </t>
    </r>
    <r>
      <rPr>
        <sz val="12"/>
        <color theme="1"/>
        <rFont val="Times New Roman"/>
        <family val="1"/>
      </rPr>
      <t>(1.1. + 1.2. + 5)</t>
    </r>
  </si>
  <si>
    <r>
      <t>Eur/m</t>
    </r>
    <r>
      <rPr>
        <b/>
        <vertAlign val="superscript"/>
        <sz val="12"/>
        <color theme="1"/>
        <rFont val="Times New Roman"/>
        <family val="1"/>
        <charset val="186"/>
      </rPr>
      <t>3</t>
    </r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</si>
  <si>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(su PVM)</t>
    </r>
  </si>
  <si>
    <t>Nutarimas ar ūkio subjekto įstatuose nustatytas dokumentas, kuriuo nustatytos karšto vandens kainos dedamosios</t>
  </si>
  <si>
    <t>Pastabos:</t>
  </si>
  <si>
    <t>1. Žymėjimai, nurodyti 4 stulpelyje, atitinka Karšto vandens kainų nustatymo metodikos, patvirtintos Tarybos 2009 m. liepos 21 d. nutarimu Nr. O3-106, nustatytus žymėjimus.</t>
  </si>
  <si>
    <t>2. 4 stulpelio 1.2. eil. įrašoma karšto vandens kainos kintamosios dedamosios formulė, nustatyta reguliuojančios institucijos nutarimu ar ūkio subjekto įstatuose nustatytu dokumentu.</t>
  </si>
  <si>
    <t>3. 4 stulpelio 3 eil. nurodomas institucijos nutarimas, sprendimas ar ūkio subjekto įstatuose nustatytas dokumentas, kuriuo nustatytos geriamojo vandens tiekimo, nuotekų tvarkymo paslaugų ir pardavimo kainos.</t>
  </si>
  <si>
    <t>Karšto vandens kainos skaičiavimas (vartotojams daugiabučiuose namuose)</t>
  </si>
  <si>
    <r>
      <t>T</t>
    </r>
    <r>
      <rPr>
        <vertAlign val="subscript"/>
        <sz val="12"/>
        <color theme="1"/>
        <rFont val="Times New Roman"/>
        <family val="1"/>
        <charset val="186"/>
      </rPr>
      <t>kv kd</t>
    </r>
    <r>
      <rPr>
        <sz val="12"/>
        <color theme="1"/>
        <rFont val="Times New Roman"/>
        <family val="1"/>
        <charset val="186"/>
      </rPr>
      <t xml:space="preserve"> 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</si>
  <si>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0,42</t>
    </r>
    <r>
      <rPr>
        <sz val="11"/>
        <color indexed="8"/>
        <rFont val="Times New Roman"/>
        <family val="1"/>
        <charset val="186"/>
      </rPr>
      <t xml:space="preserve"> + (178 741 x pF)/(155048939/100)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</si>
  <si>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0,42</t>
    </r>
    <r>
      <rPr>
        <sz val="11"/>
        <color indexed="8"/>
        <rFont val="Times New Roman"/>
        <family val="1"/>
        <charset val="186"/>
      </rPr>
      <t xml:space="preserve"> + (178741 x pF)/ (155048939/100)</t>
    </r>
  </si>
  <si>
    <r>
      <t xml:space="preserve">T </t>
    </r>
    <r>
      <rPr>
        <vertAlign val="subscript"/>
        <sz val="11"/>
        <rFont val="Times New Roman"/>
        <family val="1"/>
        <charset val="186"/>
      </rPr>
      <t>HT,KD</t>
    </r>
    <r>
      <rPr>
        <sz val="11"/>
        <rFont val="Times New Roman"/>
        <family val="1"/>
        <charset val="186"/>
      </rPr>
      <t xml:space="preserve"> = 0,26 + (25817033 x 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>)/129231906</t>
    </r>
  </si>
  <si>
    <t>Papildoma dedamoji dėl 310,96 tūkst. nepadengtų sąnaudų, nustatyta 2023 m. rugpjūčio 23 d. VERT nutarimu Nr. O3E-1205</t>
  </si>
  <si>
    <t>Taikoma nuo 2023-10-01 iki 2024-09-30</t>
  </si>
  <si>
    <t>Mažeikių rajono savivaldybė</t>
  </si>
  <si>
    <t>VERT nutarimas 2023-08-23 Nr. O3E-1205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</si>
  <si>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(51,00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(1,00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</si>
  <si>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2023-06-22 nutar. Nr. O3E-819</t>
  </si>
  <si>
    <t>VERT 2023 m. lapkričio 24 d. nutarimas Nr. O3E-1711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</si>
  <si>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(52,34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(1,03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</si>
</sst>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>
    <font>
      <sz val="1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"/>
      <family val="1"/>
    </font>
    <font>
      <sz val="11"/>
      <color theme="1"/>
      <name val="Calibri"/>
      <charset val="186"/>
      <scheme val="minor"/>
    </font>
    <font>
      <vertAlign val="subscript"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  <charset val="186"/>
    </font>
    <font>
      <vertAlign val="sub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0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4" fillId="0" borderId="1" xfId="0" applyFont="1" applyBorder="1" applyAlignment="1">
      <alignment horizontal="left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2" fontId="16" fillId="0" borderId="2" xfId="0" applyNumberFormat="1" applyFont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2" fontId="16" fillId="0" borderId="0" xfId="0" applyNumberFormat="1" applyFont="1"/>
    <xf numFmtId="0" fontId="19" fillId="0" borderId="0" xfId="0" applyFont="1" applyAlignment="1">
      <alignment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2" fontId="15" fillId="3" borderId="2" xfId="0" applyNumberFormat="1" applyFont="1" applyFill="1" applyBorder="1" applyAlignment="1">
      <alignment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2" fontId="16" fillId="4" borderId="6" xfId="0" applyNumberFormat="1" applyFont="1" applyFill="1" applyBorder="1" applyAlignment="1" applyProtection="1">
      <alignment horizontal="center" vertical="center"/>
      <protection locked="0"/>
    </xf>
    <xf numFmtId="2" fontId="16" fillId="4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abSelected="1" zoomScale="85" zoomScaleNormal="85" workbookViewId="0">
      <selection activeCell="J156" sqref="J156"/>
    </sheetView>
  </sheetViews>
  <sheetFormatPr defaultRowHeight="14.4"/>
  <cols>
    <col min="1" max="1" width="10.44140625" customWidth="1"/>
    <col min="2" max="2" width="110.44140625" bestFit="1" customWidth="1"/>
    <col min="3" max="3" width="12.44140625" bestFit="1" customWidth="1"/>
    <col min="4" max="4" width="38.5546875" customWidth="1"/>
    <col min="5" max="5" width="12.5546875" customWidth="1"/>
    <col min="7" max="7" width="32.33203125" hidden="1" customWidth="1"/>
    <col min="8" max="8" width="27.44140625" hidden="1" customWidth="1"/>
    <col min="9" max="9" width="10.44140625" hidden="1" customWidth="1"/>
  </cols>
  <sheetData>
    <row r="1" spans="1:9">
      <c r="A1" s="2" t="s">
        <v>0</v>
      </c>
      <c r="B1" s="3"/>
      <c r="C1" s="3"/>
      <c r="D1" s="3"/>
      <c r="E1" s="3"/>
    </row>
    <row r="2" spans="1:9">
      <c r="A2" s="2" t="s">
        <v>1</v>
      </c>
      <c r="B2" s="3"/>
      <c r="C2" s="3"/>
      <c r="D2" s="3"/>
      <c r="E2" s="3"/>
    </row>
    <row r="3" spans="1:9">
      <c r="A3" s="3"/>
      <c r="B3" s="3"/>
      <c r="C3" s="3"/>
      <c r="D3" s="3"/>
      <c r="E3" s="3"/>
    </row>
    <row r="4" spans="1:9">
      <c r="A4" s="3"/>
      <c r="B4" s="3"/>
      <c r="C4" s="3"/>
      <c r="D4" s="3"/>
      <c r="E4" s="3"/>
    </row>
    <row r="5" spans="1:9">
      <c r="A5" s="4" t="s">
        <v>2</v>
      </c>
      <c r="B5" s="3"/>
      <c r="C5" s="3"/>
      <c r="D5" s="3"/>
      <c r="E5" s="3"/>
    </row>
    <row r="6" spans="1:9">
      <c r="A6" s="3"/>
      <c r="B6" s="3"/>
      <c r="C6" s="3"/>
      <c r="D6" s="3"/>
      <c r="E6" s="3"/>
    </row>
    <row r="7" spans="1:9">
      <c r="A7" s="5"/>
      <c r="B7" s="6"/>
      <c r="C7" s="5"/>
      <c r="D7" s="5"/>
      <c r="E7" s="5"/>
      <c r="F7" s="5"/>
    </row>
    <row r="8" spans="1:9" ht="15.6">
      <c r="A8" s="7"/>
      <c r="B8" s="8"/>
      <c r="C8" s="7"/>
      <c r="D8" s="7"/>
      <c r="E8" s="9" t="s">
        <v>3</v>
      </c>
      <c r="F8" s="5"/>
    </row>
    <row r="9" spans="1:9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1.4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4.5</v>
      </c>
      <c r="F12" s="5"/>
      <c r="G12" s="13" t="s">
        <v>24</v>
      </c>
      <c r="H12" s="13" t="s">
        <v>25</v>
      </c>
      <c r="I12" s="13" t="s">
        <v>26</v>
      </c>
    </row>
    <row r="13" spans="1:9" ht="16.2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1.48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>
      <c r="A14" s="89" t="s">
        <v>33</v>
      </c>
      <c r="B14" s="22" t="s">
        <v>34</v>
      </c>
      <c r="C14" s="12" t="s">
        <v>22</v>
      </c>
      <c r="D14" s="12" t="s">
        <v>35</v>
      </c>
      <c r="E14" s="91">
        <f>0.42+(178741*SIS011_F_Vidutinesverti1Kainos1)/(155048939/100)</f>
        <v>3.0161140695067896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>
      <c r="A15" s="90"/>
      <c r="B15" s="23"/>
      <c r="C15" s="12" t="s">
        <v>39</v>
      </c>
      <c r="D15" s="24" t="s">
        <v>309</v>
      </c>
      <c r="E15" s="92"/>
      <c r="F15" s="5"/>
      <c r="G15" s="13" t="s">
        <v>40</v>
      </c>
      <c r="H15" s="13" t="s">
        <v>41</v>
      </c>
      <c r="I15" s="13" t="s">
        <v>42</v>
      </c>
    </row>
    <row r="16" spans="1:9" ht="22.5" customHeight="1">
      <c r="A16" s="12" t="s">
        <v>43</v>
      </c>
      <c r="B16" s="26" t="s">
        <v>44</v>
      </c>
      <c r="C16" s="21" t="s">
        <v>45</v>
      </c>
      <c r="D16" s="27"/>
      <c r="E16" s="28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22.52</v>
      </c>
      <c r="F16" s="5"/>
      <c r="G16" s="13" t="s">
        <v>46</v>
      </c>
      <c r="H16" s="13" t="s">
        <v>47</v>
      </c>
      <c r="I16" s="13" t="s">
        <v>48</v>
      </c>
    </row>
    <row r="17" spans="1:9">
      <c r="A17" s="29" t="s">
        <v>49</v>
      </c>
      <c r="B17" s="30" t="s">
        <v>50</v>
      </c>
      <c r="C17" s="31"/>
      <c r="D17" s="31"/>
      <c r="E17" s="32"/>
      <c r="F17" s="5"/>
      <c r="G17" s="13" t="s">
        <v>51</v>
      </c>
      <c r="H17" s="13" t="s">
        <v>52</v>
      </c>
      <c r="I17" s="13" t="s">
        <v>53</v>
      </c>
    </row>
    <row r="18" spans="1:9">
      <c r="A18" s="12" t="s">
        <v>54</v>
      </c>
      <c r="B18" s="19" t="s">
        <v>55</v>
      </c>
      <c r="C18" s="33" t="s">
        <v>56</v>
      </c>
      <c r="D18" s="34"/>
      <c r="E18" s="25"/>
      <c r="F18" s="7"/>
      <c r="G18" s="13" t="s">
        <v>57</v>
      </c>
      <c r="H18" s="13" t="s">
        <v>58</v>
      </c>
      <c r="I18" s="13" t="s">
        <v>59</v>
      </c>
    </row>
    <row r="19" spans="1:9">
      <c r="A19" s="12" t="s">
        <v>60</v>
      </c>
      <c r="B19" s="19" t="s">
        <v>61</v>
      </c>
      <c r="C19" s="12" t="s">
        <v>62</v>
      </c>
      <c r="D19" s="35"/>
      <c r="E19" s="20"/>
      <c r="F19" s="7"/>
      <c r="G19" s="13" t="s">
        <v>63</v>
      </c>
      <c r="H19" s="13" t="s">
        <v>64</v>
      </c>
      <c r="I19" s="13" t="s">
        <v>65</v>
      </c>
    </row>
    <row r="20" spans="1:9">
      <c r="A20" s="12" t="s">
        <v>66</v>
      </c>
      <c r="B20" s="19" t="s">
        <v>67</v>
      </c>
      <c r="C20" s="12" t="s">
        <v>68</v>
      </c>
      <c r="D20" s="35"/>
      <c r="E20" s="20"/>
      <c r="F20" s="5"/>
      <c r="G20" s="13" t="s">
        <v>69</v>
      </c>
      <c r="H20" s="13" t="s">
        <v>70</v>
      </c>
      <c r="I20" s="13" t="s">
        <v>71</v>
      </c>
    </row>
    <row r="21" spans="1:9">
      <c r="A21" s="12" t="s">
        <v>72</v>
      </c>
      <c r="B21" s="36" t="s">
        <v>17</v>
      </c>
      <c r="C21" s="37"/>
      <c r="D21" s="37"/>
      <c r="E21" s="38"/>
      <c r="F21" s="5"/>
      <c r="G21" s="13" t="s">
        <v>74</v>
      </c>
      <c r="H21" s="13" t="s">
        <v>75</v>
      </c>
      <c r="I21" s="13" t="s">
        <v>76</v>
      </c>
    </row>
    <row r="22" spans="1:9">
      <c r="A22" s="12" t="s">
        <v>77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skiedrų kuro kaina, taikoma šilumos kainos skaičiavimuose</v>
      </c>
      <c r="C22" s="12" t="s">
        <v>56</v>
      </c>
      <c r="D22" s="24"/>
      <c r="E22" s="20">
        <v>22.52</v>
      </c>
      <c r="F22" s="5"/>
      <c r="G22" s="13" t="s">
        <v>78</v>
      </c>
      <c r="H22" s="13" t="s">
        <v>79</v>
      </c>
      <c r="I22" s="39"/>
    </row>
    <row r="23" spans="1:9">
      <c r="A23" s="12" t="s">
        <v>80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skiedrų kuro kiekis, taikomas šilumos kainos skaičiavime</v>
      </c>
      <c r="C23" s="12" t="s">
        <v>81</v>
      </c>
      <c r="D23" s="35"/>
      <c r="E23" s="20">
        <v>22566</v>
      </c>
      <c r="F23" s="5"/>
    </row>
    <row r="24" spans="1:9">
      <c r="A24" s="12" t="s">
        <v>82</v>
      </c>
      <c r="B24" s="36" t="s">
        <v>51</v>
      </c>
      <c r="C24" s="40"/>
      <c r="D24" s="31"/>
      <c r="E24" s="32"/>
      <c r="F24" s="5"/>
    </row>
    <row r="25" spans="1:9">
      <c r="A25" s="12" t="s">
        <v>83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Dyzelino kuro kaina, taikoma šilumos kainos skaičiavimuose</v>
      </c>
      <c r="C25" s="12" t="s">
        <v>56</v>
      </c>
      <c r="D25" s="24"/>
      <c r="E25" s="20"/>
      <c r="F25" s="5"/>
    </row>
    <row r="26" spans="1:9">
      <c r="A26" s="12" t="s">
        <v>84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Dyzelino kuro kiekis, taikomas šilumos kainos skaičiavime</v>
      </c>
      <c r="C26" s="12" t="s">
        <v>81</v>
      </c>
      <c r="D26" s="35"/>
      <c r="E26" s="20"/>
      <c r="F26" s="5"/>
    </row>
    <row r="27" spans="1:9">
      <c r="A27" s="12" t="s">
        <v>85</v>
      </c>
      <c r="B27" s="36" t="s">
        <v>73</v>
      </c>
      <c r="C27" s="40"/>
      <c r="D27" s="31"/>
      <c r="E27" s="32"/>
      <c r="F27" s="5"/>
    </row>
    <row r="28" spans="1:9">
      <c r="A28" s="12" t="s">
        <v>86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2" t="s">
        <v>56</v>
      </c>
      <c r="D28" s="24"/>
      <c r="E28" s="20"/>
      <c r="F28" s="5"/>
    </row>
    <row r="29" spans="1:9">
      <c r="A29" s="12" t="s">
        <v>87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2" t="s">
        <v>81</v>
      </c>
      <c r="D29" s="35"/>
      <c r="E29" s="20"/>
      <c r="F29" s="5"/>
    </row>
    <row r="30" spans="1:9">
      <c r="A30" s="12" t="s">
        <v>88</v>
      </c>
      <c r="B30" s="36" t="s">
        <v>73</v>
      </c>
      <c r="C30" s="40"/>
      <c r="D30" s="31"/>
      <c r="E30" s="32"/>
      <c r="F30" s="5"/>
    </row>
    <row r="31" spans="1:9">
      <c r="A31" s="12" t="s">
        <v>89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2" t="s">
        <v>56</v>
      </c>
      <c r="D31" s="24"/>
      <c r="E31" s="20"/>
      <c r="F31" s="5"/>
    </row>
    <row r="32" spans="1:9">
      <c r="A32" s="12" t="s">
        <v>90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2" t="s">
        <v>81</v>
      </c>
      <c r="D32" s="35"/>
      <c r="E32" s="20"/>
      <c r="F32" s="5"/>
    </row>
    <row r="33" spans="1:6">
      <c r="A33" s="12" t="s">
        <v>91</v>
      </c>
      <c r="B33" s="36" t="s">
        <v>73</v>
      </c>
      <c r="C33" s="40"/>
      <c r="D33" s="31"/>
      <c r="E33" s="32"/>
      <c r="F33" s="5"/>
    </row>
    <row r="34" spans="1:6">
      <c r="A34" s="12" t="s">
        <v>92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56</v>
      </c>
      <c r="D34" s="24"/>
      <c r="E34" s="20"/>
      <c r="F34" s="5"/>
    </row>
    <row r="35" spans="1:6">
      <c r="A35" s="12" t="s">
        <v>93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81</v>
      </c>
      <c r="D35" s="35"/>
      <c r="E35" s="20"/>
      <c r="F35" s="5"/>
    </row>
    <row r="36" spans="1:6">
      <c r="A36" s="12" t="s">
        <v>94</v>
      </c>
      <c r="B36" s="36" t="s">
        <v>73</v>
      </c>
      <c r="C36" s="40"/>
      <c r="D36" s="31"/>
      <c r="E36" s="32"/>
      <c r="F36" s="5"/>
    </row>
    <row r="37" spans="1:6">
      <c r="A37" s="12" t="s">
        <v>95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56</v>
      </c>
      <c r="D37" s="24"/>
      <c r="E37" s="20"/>
      <c r="F37" s="5"/>
    </row>
    <row r="38" spans="1:6">
      <c r="A38" s="12" t="s">
        <v>96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81</v>
      </c>
      <c r="D38" s="35"/>
      <c r="E38" s="20"/>
      <c r="F38" s="5"/>
    </row>
    <row r="39" spans="1:6">
      <c r="A39" s="12" t="s">
        <v>97</v>
      </c>
      <c r="B39" s="36" t="s">
        <v>73</v>
      </c>
      <c r="C39" s="40"/>
      <c r="D39" s="31"/>
      <c r="E39" s="32"/>
      <c r="F39" s="5"/>
    </row>
    <row r="40" spans="1:6">
      <c r="A40" s="12" t="s">
        <v>98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56</v>
      </c>
      <c r="D40" s="24"/>
      <c r="E40" s="20"/>
      <c r="F40" s="5"/>
    </row>
    <row r="41" spans="1:6">
      <c r="A41" s="12" t="s">
        <v>99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81</v>
      </c>
      <c r="D41" s="35"/>
      <c r="E41" s="20"/>
      <c r="F41" s="5"/>
    </row>
    <row r="42" spans="1:6">
      <c r="A42" s="12" t="s">
        <v>100</v>
      </c>
      <c r="B42" s="36" t="s">
        <v>73</v>
      </c>
      <c r="C42" s="40"/>
      <c r="D42" s="31"/>
      <c r="E42" s="32"/>
      <c r="F42" s="5"/>
    </row>
    <row r="43" spans="1:6">
      <c r="A43" s="12" t="s">
        <v>101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56</v>
      </c>
      <c r="D43" s="24"/>
      <c r="E43" s="20"/>
      <c r="F43" s="5"/>
    </row>
    <row r="44" spans="1:6">
      <c r="A44" s="12" t="s">
        <v>102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81</v>
      </c>
      <c r="D44" s="35"/>
      <c r="E44" s="20"/>
      <c r="F44" s="5"/>
    </row>
    <row r="45" spans="1:6">
      <c r="A45" s="12" t="s">
        <v>103</v>
      </c>
      <c r="B45" s="41" t="s">
        <v>104</v>
      </c>
      <c r="C45" s="40"/>
      <c r="D45" s="31"/>
      <c r="E45" s="32"/>
      <c r="F45" s="5"/>
    </row>
    <row r="46" spans="1:6">
      <c r="A46" s="12" t="s">
        <v>105</v>
      </c>
      <c r="B46" s="19" t="str">
        <f>B45&amp;" kuro kaina, taikoma šilumos kainos skaičiavimuose"</f>
        <v>Kuro rūšis (įvardinti) kuro kaina, taikoma šilumos kainos skaičiavimuose</v>
      </c>
      <c r="C46" s="12" t="s">
        <v>56</v>
      </c>
      <c r="D46" s="24"/>
      <c r="E46" s="20"/>
      <c r="F46" s="5"/>
    </row>
    <row r="47" spans="1:6">
      <c r="A47" s="12" t="s">
        <v>106</v>
      </c>
      <c r="B47" s="19" t="str">
        <f>B45&amp;" kuro kiekis, taikomas šilumos kainos skaičiavime"</f>
        <v>Kuro rūšis (įvardinti) kuro kiekis, taikomas šilumos kainos skaičiavime</v>
      </c>
      <c r="C47" s="12" t="s">
        <v>81</v>
      </c>
      <c r="D47" s="35"/>
      <c r="E47" s="20"/>
      <c r="F47" s="5"/>
    </row>
    <row r="48" spans="1:6">
      <c r="A48" s="12" t="s">
        <v>107</v>
      </c>
      <c r="B48" s="42" t="s">
        <v>108</v>
      </c>
      <c r="C48" s="12" t="s">
        <v>22</v>
      </c>
      <c r="D48" s="12" t="s">
        <v>109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>
      <c r="A49" s="12" t="s">
        <v>110</v>
      </c>
      <c r="B49" s="44" t="s">
        <v>111</v>
      </c>
      <c r="C49" s="12" t="s">
        <v>112</v>
      </c>
      <c r="D49" s="12" t="s">
        <v>109</v>
      </c>
      <c r="E49" s="12" t="s">
        <v>112</v>
      </c>
      <c r="F49" s="5"/>
    </row>
    <row r="50" spans="1:6">
      <c r="A50" s="12" t="s">
        <v>113</v>
      </c>
      <c r="B50" s="19" t="s">
        <v>114</v>
      </c>
      <c r="C50" s="12" t="s">
        <v>22</v>
      </c>
      <c r="D50" s="12" t="s">
        <v>109</v>
      </c>
      <c r="E50" s="20"/>
      <c r="F50" s="5"/>
    </row>
    <row r="51" spans="1:6">
      <c r="A51" s="12" t="s">
        <v>115</v>
      </c>
      <c r="B51" s="42" t="s">
        <v>116</v>
      </c>
      <c r="C51" s="45" t="s">
        <v>117</v>
      </c>
      <c r="D51" s="45" t="s">
        <v>109</v>
      </c>
      <c r="E51" s="20"/>
      <c r="F51" s="5"/>
    </row>
    <row r="52" spans="1:6">
      <c r="A52" s="12" t="s">
        <v>118</v>
      </c>
      <c r="B52" s="44" t="s">
        <v>111</v>
      </c>
      <c r="C52" s="12" t="s">
        <v>112</v>
      </c>
      <c r="D52" s="12" t="s">
        <v>109</v>
      </c>
      <c r="E52" s="12" t="s">
        <v>109</v>
      </c>
      <c r="F52" s="5"/>
    </row>
    <row r="53" spans="1:6">
      <c r="A53" s="12" t="s">
        <v>119</v>
      </c>
      <c r="B53" s="19" t="s">
        <v>114</v>
      </c>
      <c r="C53" s="12" t="s">
        <v>22</v>
      </c>
      <c r="D53" s="12" t="s">
        <v>109</v>
      </c>
      <c r="E53" s="20"/>
      <c r="F53" s="5"/>
    </row>
    <row r="54" spans="1:6">
      <c r="A54" s="45" t="s">
        <v>120</v>
      </c>
      <c r="B54" s="42" t="s">
        <v>116</v>
      </c>
      <c r="C54" s="45" t="s">
        <v>117</v>
      </c>
      <c r="D54" s="45" t="s">
        <v>109</v>
      </c>
      <c r="E54" s="20"/>
      <c r="F54" s="5"/>
    </row>
    <row r="55" spans="1:6">
      <c r="A55" s="12" t="s">
        <v>121</v>
      </c>
      <c r="B55" s="44" t="s">
        <v>111</v>
      </c>
      <c r="C55" s="12" t="s">
        <v>112</v>
      </c>
      <c r="D55" s="12" t="s">
        <v>109</v>
      </c>
      <c r="E55" s="12" t="s">
        <v>109</v>
      </c>
      <c r="F55" s="5"/>
    </row>
    <row r="56" spans="1:6">
      <c r="A56" s="12" t="s">
        <v>122</v>
      </c>
      <c r="B56" s="19" t="s">
        <v>114</v>
      </c>
      <c r="C56" s="12" t="s">
        <v>22</v>
      </c>
      <c r="D56" s="12" t="s">
        <v>109</v>
      </c>
      <c r="E56" s="20"/>
      <c r="F56" s="5"/>
    </row>
    <row r="57" spans="1:6">
      <c r="A57" s="45" t="s">
        <v>123</v>
      </c>
      <c r="B57" s="42" t="s">
        <v>116</v>
      </c>
      <c r="C57" s="45" t="s">
        <v>117</v>
      </c>
      <c r="D57" s="45" t="s">
        <v>109</v>
      </c>
      <c r="E57" s="20"/>
      <c r="F57" s="5"/>
    </row>
    <row r="58" spans="1:6">
      <c r="A58" s="12" t="s">
        <v>124</v>
      </c>
      <c r="B58" s="44" t="s">
        <v>125</v>
      </c>
      <c r="C58" s="12" t="s">
        <v>112</v>
      </c>
      <c r="D58" s="12" t="s">
        <v>109</v>
      </c>
      <c r="E58" s="12" t="s">
        <v>109</v>
      </c>
      <c r="F58" s="5"/>
    </row>
    <row r="59" spans="1:6">
      <c r="A59" s="12" t="s">
        <v>126</v>
      </c>
      <c r="B59" s="19" t="s">
        <v>114</v>
      </c>
      <c r="C59" s="12" t="s">
        <v>22</v>
      </c>
      <c r="D59" s="12" t="s">
        <v>109</v>
      </c>
      <c r="E59" s="20"/>
      <c r="F59" s="5"/>
    </row>
    <row r="60" spans="1:6">
      <c r="A60" s="45" t="s">
        <v>127</v>
      </c>
      <c r="B60" s="42" t="s">
        <v>116</v>
      </c>
      <c r="C60" s="45" t="s">
        <v>117</v>
      </c>
      <c r="D60" s="45" t="s">
        <v>109</v>
      </c>
      <c r="E60" s="20"/>
      <c r="F60" s="5"/>
    </row>
    <row r="61" spans="1:6">
      <c r="A61" s="12" t="s">
        <v>128</v>
      </c>
      <c r="B61" s="44" t="s">
        <v>111</v>
      </c>
      <c r="C61" s="12" t="s">
        <v>112</v>
      </c>
      <c r="D61" s="12" t="s">
        <v>109</v>
      </c>
      <c r="E61" s="12" t="s">
        <v>109</v>
      </c>
      <c r="F61" s="5"/>
    </row>
    <row r="62" spans="1:6">
      <c r="A62" s="12" t="s">
        <v>129</v>
      </c>
      <c r="B62" s="19" t="s">
        <v>114</v>
      </c>
      <c r="C62" s="12" t="s">
        <v>22</v>
      </c>
      <c r="D62" s="12" t="s">
        <v>109</v>
      </c>
      <c r="E62" s="20"/>
      <c r="F62" s="5"/>
    </row>
    <row r="63" spans="1:6">
      <c r="A63" s="12" t="s">
        <v>130</v>
      </c>
      <c r="B63" s="42" t="s">
        <v>116</v>
      </c>
      <c r="C63" s="45" t="s">
        <v>117</v>
      </c>
      <c r="D63" s="45" t="s">
        <v>109</v>
      </c>
      <c r="E63" s="20"/>
      <c r="F63" s="5"/>
    </row>
    <row r="64" spans="1:6">
      <c r="A64" s="12" t="s">
        <v>131</v>
      </c>
      <c r="B64" s="44" t="s">
        <v>111</v>
      </c>
      <c r="C64" s="12" t="s">
        <v>112</v>
      </c>
      <c r="D64" s="12" t="s">
        <v>109</v>
      </c>
      <c r="E64" s="12" t="s">
        <v>109</v>
      </c>
      <c r="F64" s="5"/>
    </row>
    <row r="65" spans="1:6">
      <c r="A65" s="12" t="s">
        <v>132</v>
      </c>
      <c r="B65" s="19" t="s">
        <v>114</v>
      </c>
      <c r="C65" s="12" t="s">
        <v>22</v>
      </c>
      <c r="D65" s="12" t="s">
        <v>109</v>
      </c>
      <c r="E65" s="20"/>
      <c r="F65" s="5"/>
    </row>
    <row r="66" spans="1:6">
      <c r="A66" s="45" t="s">
        <v>133</v>
      </c>
      <c r="B66" s="42" t="s">
        <v>116</v>
      </c>
      <c r="C66" s="45" t="s">
        <v>117</v>
      </c>
      <c r="D66" s="45" t="s">
        <v>109</v>
      </c>
      <c r="E66" s="20"/>
      <c r="F66" s="5"/>
    </row>
    <row r="67" spans="1:6">
      <c r="A67" s="12" t="s">
        <v>134</v>
      </c>
      <c r="B67" s="44" t="s">
        <v>111</v>
      </c>
      <c r="C67" s="12" t="s">
        <v>112</v>
      </c>
      <c r="D67" s="12" t="s">
        <v>109</v>
      </c>
      <c r="E67" s="12" t="s">
        <v>109</v>
      </c>
      <c r="F67" s="5"/>
    </row>
    <row r="68" spans="1:6">
      <c r="A68" s="12" t="s">
        <v>135</v>
      </c>
      <c r="B68" s="19" t="s">
        <v>114</v>
      </c>
      <c r="C68" s="12" t="s">
        <v>22</v>
      </c>
      <c r="D68" s="12" t="s">
        <v>109</v>
      </c>
      <c r="E68" s="20"/>
      <c r="F68" s="5"/>
    </row>
    <row r="69" spans="1:6">
      <c r="A69" s="45" t="s">
        <v>136</v>
      </c>
      <c r="B69" s="42" t="s">
        <v>116</v>
      </c>
      <c r="C69" s="45" t="s">
        <v>117</v>
      </c>
      <c r="D69" s="45" t="s">
        <v>109</v>
      </c>
      <c r="E69" s="20"/>
      <c r="F69" s="5"/>
    </row>
    <row r="70" spans="1:6">
      <c r="A70" s="12" t="s">
        <v>137</v>
      </c>
      <c r="B70" s="44" t="s">
        <v>111</v>
      </c>
      <c r="C70" s="12" t="s">
        <v>112</v>
      </c>
      <c r="D70" s="12" t="s">
        <v>109</v>
      </c>
      <c r="E70" s="12" t="s">
        <v>109</v>
      </c>
      <c r="F70" s="5"/>
    </row>
    <row r="71" spans="1:6">
      <c r="A71" s="12" t="s">
        <v>138</v>
      </c>
      <c r="B71" s="19" t="s">
        <v>114</v>
      </c>
      <c r="C71" s="12" t="s">
        <v>22</v>
      </c>
      <c r="D71" s="12" t="s">
        <v>109</v>
      </c>
      <c r="E71" s="20"/>
      <c r="F71" s="5"/>
    </row>
    <row r="72" spans="1:6">
      <c r="A72" s="12" t="s">
        <v>139</v>
      </c>
      <c r="B72" s="42" t="s">
        <v>116</v>
      </c>
      <c r="C72" s="45" t="s">
        <v>117</v>
      </c>
      <c r="D72" s="45" t="s">
        <v>109</v>
      </c>
      <c r="E72" s="20"/>
      <c r="F72" s="5"/>
    </row>
    <row r="73" spans="1:6">
      <c r="A73" s="12" t="s">
        <v>140</v>
      </c>
      <c r="B73" s="44" t="s">
        <v>111</v>
      </c>
      <c r="C73" s="12" t="s">
        <v>112</v>
      </c>
      <c r="D73" s="12" t="s">
        <v>109</v>
      </c>
      <c r="E73" s="12" t="s">
        <v>109</v>
      </c>
      <c r="F73" s="5"/>
    </row>
    <row r="74" spans="1:6">
      <c r="A74" s="12" t="s">
        <v>141</v>
      </c>
      <c r="B74" s="19" t="s">
        <v>114</v>
      </c>
      <c r="C74" s="12" t="s">
        <v>22</v>
      </c>
      <c r="D74" s="12" t="s">
        <v>109</v>
      </c>
      <c r="E74" s="20"/>
      <c r="F74" s="5"/>
    </row>
    <row r="75" spans="1:6">
      <c r="A75" s="45" t="s">
        <v>142</v>
      </c>
      <c r="B75" s="42" t="s">
        <v>116</v>
      </c>
      <c r="C75" s="45" t="s">
        <v>117</v>
      </c>
      <c r="D75" s="45" t="s">
        <v>109</v>
      </c>
      <c r="E75" s="20"/>
      <c r="F75" s="5"/>
    </row>
    <row r="76" spans="1:6">
      <c r="A76" s="12" t="s">
        <v>143</v>
      </c>
      <c r="B76" s="44" t="s">
        <v>111</v>
      </c>
      <c r="C76" s="12" t="s">
        <v>112</v>
      </c>
      <c r="D76" s="12" t="s">
        <v>109</v>
      </c>
      <c r="E76" s="12" t="s">
        <v>109</v>
      </c>
      <c r="F76" s="5"/>
    </row>
    <row r="77" spans="1:6">
      <c r="A77" s="12" t="s">
        <v>144</v>
      </c>
      <c r="B77" s="19" t="s">
        <v>114</v>
      </c>
      <c r="C77" s="12" t="s">
        <v>22</v>
      </c>
      <c r="D77" s="12" t="s">
        <v>109</v>
      </c>
      <c r="E77" s="20"/>
      <c r="F77" s="5"/>
    </row>
    <row r="78" spans="1:6">
      <c r="A78" s="45" t="s">
        <v>145</v>
      </c>
      <c r="B78" s="42" t="s">
        <v>116</v>
      </c>
      <c r="C78" s="45" t="s">
        <v>117</v>
      </c>
      <c r="D78" s="45" t="s">
        <v>109</v>
      </c>
      <c r="E78" s="20"/>
      <c r="F78" s="5"/>
    </row>
    <row r="79" spans="1:6">
      <c r="A79" s="12" t="s">
        <v>146</v>
      </c>
      <c r="B79" s="44" t="s">
        <v>111</v>
      </c>
      <c r="C79" s="12" t="s">
        <v>112</v>
      </c>
      <c r="D79" s="12" t="s">
        <v>109</v>
      </c>
      <c r="E79" s="12" t="s">
        <v>109</v>
      </c>
      <c r="F79" s="5"/>
    </row>
    <row r="80" spans="1:6">
      <c r="A80" s="12" t="s">
        <v>147</v>
      </c>
      <c r="B80" s="19" t="s">
        <v>114</v>
      </c>
      <c r="C80" s="12" t="s">
        <v>22</v>
      </c>
      <c r="D80" s="12" t="s">
        <v>109</v>
      </c>
      <c r="E80" s="20"/>
      <c r="F80" s="5"/>
    </row>
    <row r="81" spans="1:6">
      <c r="A81" s="12" t="s">
        <v>148</v>
      </c>
      <c r="B81" s="42" t="s">
        <v>116</v>
      </c>
      <c r="C81" s="45" t="s">
        <v>117</v>
      </c>
      <c r="D81" s="45" t="s">
        <v>109</v>
      </c>
      <c r="E81" s="20"/>
      <c r="F81" s="5"/>
    </row>
    <row r="82" spans="1:6">
      <c r="A82" s="12" t="s">
        <v>149</v>
      </c>
      <c r="B82" s="44" t="s">
        <v>111</v>
      </c>
      <c r="C82" s="12" t="s">
        <v>112</v>
      </c>
      <c r="D82" s="12" t="s">
        <v>109</v>
      </c>
      <c r="E82" s="12" t="s">
        <v>109</v>
      </c>
      <c r="F82" s="5"/>
    </row>
    <row r="83" spans="1:6">
      <c r="A83" s="12" t="s">
        <v>150</v>
      </c>
      <c r="B83" s="19" t="s">
        <v>114</v>
      </c>
      <c r="C83" s="12" t="s">
        <v>22</v>
      </c>
      <c r="D83" s="12" t="s">
        <v>109</v>
      </c>
      <c r="E83" s="20"/>
      <c r="F83" s="5"/>
    </row>
    <row r="84" spans="1:6">
      <c r="A84" s="12" t="s">
        <v>151</v>
      </c>
      <c r="B84" s="42" t="s">
        <v>116</v>
      </c>
      <c r="C84" s="45" t="s">
        <v>117</v>
      </c>
      <c r="D84" s="45" t="s">
        <v>109</v>
      </c>
      <c r="E84" s="20"/>
      <c r="F84" s="5"/>
    </row>
    <row r="85" spans="1:6">
      <c r="A85" s="12" t="s">
        <v>152</v>
      </c>
      <c r="B85" s="44" t="s">
        <v>111</v>
      </c>
      <c r="C85" s="12" t="s">
        <v>112</v>
      </c>
      <c r="D85" s="12" t="s">
        <v>109</v>
      </c>
      <c r="E85" s="12" t="s">
        <v>109</v>
      </c>
      <c r="F85" s="5"/>
    </row>
    <row r="86" spans="1:6">
      <c r="A86" s="12" t="s">
        <v>153</v>
      </c>
      <c r="B86" s="19" t="s">
        <v>114</v>
      </c>
      <c r="C86" s="12" t="s">
        <v>22</v>
      </c>
      <c r="D86" s="12" t="s">
        <v>109</v>
      </c>
      <c r="E86" s="20"/>
      <c r="F86" s="5"/>
    </row>
    <row r="87" spans="1:6">
      <c r="A87" s="12" t="s">
        <v>154</v>
      </c>
      <c r="B87" s="42" t="s">
        <v>116</v>
      </c>
      <c r="C87" s="45" t="s">
        <v>117</v>
      </c>
      <c r="D87" s="45" t="s">
        <v>109</v>
      </c>
      <c r="E87" s="20"/>
      <c r="F87" s="5"/>
    </row>
    <row r="88" spans="1:6">
      <c r="A88" s="12" t="s">
        <v>155</v>
      </c>
      <c r="B88" s="44" t="s">
        <v>111</v>
      </c>
      <c r="C88" s="12" t="s">
        <v>112</v>
      </c>
      <c r="D88" s="12" t="s">
        <v>109</v>
      </c>
      <c r="E88" s="12" t="s">
        <v>109</v>
      </c>
      <c r="F88" s="5"/>
    </row>
    <row r="89" spans="1:6">
      <c r="A89" s="12" t="s">
        <v>156</v>
      </c>
      <c r="B89" s="19" t="s">
        <v>114</v>
      </c>
      <c r="C89" s="12" t="s">
        <v>22</v>
      </c>
      <c r="D89" s="12" t="s">
        <v>109</v>
      </c>
      <c r="E89" s="20"/>
      <c r="F89" s="5"/>
    </row>
    <row r="90" spans="1:6">
      <c r="A90" s="12" t="s">
        <v>157</v>
      </c>
      <c r="B90" s="42" t="s">
        <v>116</v>
      </c>
      <c r="C90" s="45" t="s">
        <v>117</v>
      </c>
      <c r="D90" s="45" t="s">
        <v>109</v>
      </c>
      <c r="E90" s="20"/>
      <c r="F90" s="5"/>
    </row>
    <row r="91" spans="1:6">
      <c r="A91" s="12" t="s">
        <v>158</v>
      </c>
      <c r="B91" s="44" t="s">
        <v>111</v>
      </c>
      <c r="C91" s="12" t="s">
        <v>112</v>
      </c>
      <c r="D91" s="12" t="s">
        <v>109</v>
      </c>
      <c r="E91" s="12" t="s">
        <v>109</v>
      </c>
      <c r="F91" s="5"/>
    </row>
    <row r="92" spans="1:6">
      <c r="A92" s="12" t="s">
        <v>159</v>
      </c>
      <c r="B92" s="19" t="s">
        <v>114</v>
      </c>
      <c r="C92" s="12" t="s">
        <v>22</v>
      </c>
      <c r="D92" s="12" t="s">
        <v>109</v>
      </c>
      <c r="E92" s="20"/>
      <c r="F92" s="5"/>
    </row>
    <row r="93" spans="1:6">
      <c r="A93" s="12" t="s">
        <v>160</v>
      </c>
      <c r="B93" s="42" t="s">
        <v>116</v>
      </c>
      <c r="C93" s="45" t="s">
        <v>117</v>
      </c>
      <c r="D93" s="45" t="s">
        <v>109</v>
      </c>
      <c r="E93" s="20"/>
      <c r="F93" s="5"/>
    </row>
    <row r="94" spans="1:6">
      <c r="A94" s="12" t="s">
        <v>161</v>
      </c>
      <c r="B94" s="44" t="s">
        <v>111</v>
      </c>
      <c r="C94" s="12" t="s">
        <v>112</v>
      </c>
      <c r="D94" s="12" t="s">
        <v>109</v>
      </c>
      <c r="E94" s="12" t="s">
        <v>109</v>
      </c>
      <c r="F94" s="5"/>
    </row>
    <row r="95" spans="1:6">
      <c r="A95" s="12" t="s">
        <v>162</v>
      </c>
      <c r="B95" s="19" t="s">
        <v>114</v>
      </c>
      <c r="C95" s="12" t="s">
        <v>22</v>
      </c>
      <c r="D95" s="12" t="s">
        <v>109</v>
      </c>
      <c r="E95" s="20"/>
      <c r="F95" s="5"/>
    </row>
    <row r="96" spans="1:6">
      <c r="A96" s="12" t="s">
        <v>163</v>
      </c>
      <c r="B96" s="42" t="s">
        <v>116</v>
      </c>
      <c r="C96" s="45" t="s">
        <v>117</v>
      </c>
      <c r="D96" s="45" t="s">
        <v>109</v>
      </c>
      <c r="E96" s="20"/>
      <c r="F96" s="5"/>
    </row>
    <row r="97" spans="1:6">
      <c r="A97" s="12" t="s">
        <v>164</v>
      </c>
      <c r="B97" s="44" t="s">
        <v>111</v>
      </c>
      <c r="C97" s="12" t="s">
        <v>112</v>
      </c>
      <c r="D97" s="12" t="s">
        <v>109</v>
      </c>
      <c r="E97" s="12" t="s">
        <v>109</v>
      </c>
      <c r="F97" s="5"/>
    </row>
    <row r="98" spans="1:6">
      <c r="A98" s="12" t="s">
        <v>165</v>
      </c>
      <c r="B98" s="19" t="s">
        <v>114</v>
      </c>
      <c r="C98" s="12" t="s">
        <v>22</v>
      </c>
      <c r="D98" s="12" t="s">
        <v>109</v>
      </c>
      <c r="E98" s="20"/>
      <c r="F98" s="5"/>
    </row>
    <row r="99" spans="1:6">
      <c r="A99" s="12" t="s">
        <v>166</v>
      </c>
      <c r="B99" s="42" t="s">
        <v>116</v>
      </c>
      <c r="C99" s="45" t="s">
        <v>117</v>
      </c>
      <c r="D99" s="45" t="s">
        <v>109</v>
      </c>
      <c r="E99" s="20"/>
      <c r="F99" s="5"/>
    </row>
    <row r="100" spans="1:6">
      <c r="A100" s="12" t="s">
        <v>167</v>
      </c>
      <c r="B100" s="44" t="s">
        <v>111</v>
      </c>
      <c r="C100" s="12" t="s">
        <v>112</v>
      </c>
      <c r="D100" s="12" t="s">
        <v>109</v>
      </c>
      <c r="E100" s="12" t="s">
        <v>109</v>
      </c>
      <c r="F100" s="5"/>
    </row>
    <row r="101" spans="1:6">
      <c r="A101" s="12" t="s">
        <v>168</v>
      </c>
      <c r="B101" s="19" t="s">
        <v>114</v>
      </c>
      <c r="C101" s="12" t="s">
        <v>22</v>
      </c>
      <c r="D101" s="12" t="s">
        <v>109</v>
      </c>
      <c r="E101" s="20"/>
      <c r="F101" s="5"/>
    </row>
    <row r="102" spans="1:6">
      <c r="A102" s="12" t="s">
        <v>169</v>
      </c>
      <c r="B102" s="42" t="s">
        <v>116</v>
      </c>
      <c r="C102" s="45" t="s">
        <v>117</v>
      </c>
      <c r="D102" s="45" t="s">
        <v>109</v>
      </c>
      <c r="E102" s="20"/>
      <c r="F102" s="5"/>
    </row>
    <row r="103" spans="1:6">
      <c r="A103" s="12" t="s">
        <v>170</v>
      </c>
      <c r="B103" s="44" t="s">
        <v>111</v>
      </c>
      <c r="C103" s="12" t="s">
        <v>112</v>
      </c>
      <c r="D103" s="12" t="s">
        <v>109</v>
      </c>
      <c r="E103" s="12" t="s">
        <v>109</v>
      </c>
      <c r="F103" s="5"/>
    </row>
    <row r="104" spans="1:6">
      <c r="A104" s="12" t="s">
        <v>171</v>
      </c>
      <c r="B104" s="19" t="s">
        <v>114</v>
      </c>
      <c r="C104" s="12" t="s">
        <v>22</v>
      </c>
      <c r="D104" s="12" t="s">
        <v>109</v>
      </c>
      <c r="E104" s="20"/>
      <c r="F104" s="5"/>
    </row>
    <row r="105" spans="1:6">
      <c r="A105" s="12" t="s">
        <v>172</v>
      </c>
      <c r="B105" s="42" t="s">
        <v>116</v>
      </c>
      <c r="C105" s="45" t="s">
        <v>117</v>
      </c>
      <c r="D105" s="45" t="s">
        <v>109</v>
      </c>
      <c r="E105" s="20"/>
      <c r="F105" s="5"/>
    </row>
    <row r="106" spans="1:6">
      <c r="A106" s="12" t="s">
        <v>173</v>
      </c>
      <c r="B106" s="44" t="s">
        <v>111</v>
      </c>
      <c r="C106" s="12" t="s">
        <v>112</v>
      </c>
      <c r="D106" s="12" t="s">
        <v>109</v>
      </c>
      <c r="E106" s="12"/>
      <c r="F106" s="5"/>
    </row>
    <row r="107" spans="1:6">
      <c r="A107" s="12" t="s">
        <v>174</v>
      </c>
      <c r="B107" s="19" t="s">
        <v>114</v>
      </c>
      <c r="C107" s="12" t="s">
        <v>22</v>
      </c>
      <c r="D107" s="12" t="s">
        <v>109</v>
      </c>
      <c r="E107" s="20"/>
      <c r="F107" s="5"/>
    </row>
    <row r="108" spans="1:6">
      <c r="A108" s="12" t="s">
        <v>175</v>
      </c>
      <c r="B108" s="42" t="s">
        <v>116</v>
      </c>
      <c r="C108" s="45" t="s">
        <v>117</v>
      </c>
      <c r="D108" s="45" t="s">
        <v>109</v>
      </c>
      <c r="E108" s="20"/>
      <c r="F108" s="5"/>
    </row>
    <row r="109" spans="1:6" ht="16.2">
      <c r="A109" s="12" t="s">
        <v>176</v>
      </c>
      <c r="B109" s="17" t="s">
        <v>177</v>
      </c>
      <c r="C109" s="12" t="s">
        <v>22</v>
      </c>
      <c r="D109" s="12" t="s">
        <v>178</v>
      </c>
      <c r="E109" s="46">
        <f>ROUND(SIS011_F_Vienanareskain1Kainos1+SIS011_F_Vienanareskain2Kainos1,2)</f>
        <v>4.5</v>
      </c>
      <c r="F109" s="5"/>
    </row>
    <row r="110" spans="1:6" ht="16.2">
      <c r="A110" s="12" t="s">
        <v>179</v>
      </c>
      <c r="B110" s="19" t="s">
        <v>180</v>
      </c>
      <c r="C110" s="12" t="s">
        <v>22</v>
      </c>
      <c r="D110" s="12" t="s">
        <v>181</v>
      </c>
      <c r="E110" s="20">
        <v>1.48</v>
      </c>
      <c r="F110" s="5"/>
    </row>
    <row r="111" spans="1:6" ht="15" customHeight="1">
      <c r="A111" s="89" t="s">
        <v>182</v>
      </c>
      <c r="B111" s="22" t="s">
        <v>183</v>
      </c>
      <c r="C111" s="12" t="s">
        <v>22</v>
      </c>
      <c r="D111" s="12" t="s">
        <v>184</v>
      </c>
      <c r="E111" s="91">
        <f>SIS011_F_Silumosprodukt4Kainos1</f>
        <v>3.0161140695067896</v>
      </c>
      <c r="F111" s="5"/>
    </row>
    <row r="112" spans="1:6" ht="31.5" customHeight="1">
      <c r="A112" s="93"/>
      <c r="B112" s="23"/>
      <c r="C112" s="12" t="s">
        <v>39</v>
      </c>
      <c r="D112" s="24" t="s">
        <v>310</v>
      </c>
      <c r="E112" s="94"/>
      <c r="F112" s="5"/>
    </row>
    <row r="113" spans="1:6">
      <c r="A113" s="12" t="s">
        <v>185</v>
      </c>
      <c r="B113" s="47" t="s">
        <v>186</v>
      </c>
      <c r="C113" s="48"/>
      <c r="D113" s="48"/>
      <c r="E113" s="49"/>
      <c r="F113" s="5"/>
    </row>
    <row r="114" spans="1:6" ht="18">
      <c r="A114" s="12" t="s">
        <v>187</v>
      </c>
      <c r="B114" s="19" t="s">
        <v>188</v>
      </c>
      <c r="C114" s="12" t="s">
        <v>189</v>
      </c>
      <c r="D114" s="12" t="s">
        <v>190</v>
      </c>
      <c r="E114" s="20">
        <v>10.81</v>
      </c>
      <c r="F114" s="5"/>
    </row>
    <row r="115" spans="1:6" ht="18">
      <c r="A115" s="12" t="s">
        <v>191</v>
      </c>
      <c r="B115" s="19" t="s">
        <v>188</v>
      </c>
      <c r="C115" s="12" t="s">
        <v>192</v>
      </c>
      <c r="D115" s="12" t="s">
        <v>193</v>
      </c>
      <c r="E115" s="20">
        <v>12.77</v>
      </c>
      <c r="F115" s="5"/>
    </row>
    <row r="116" spans="1:6" ht="16.2">
      <c r="A116" s="12" t="s">
        <v>194</v>
      </c>
      <c r="B116" s="19" t="s">
        <v>195</v>
      </c>
      <c r="C116" s="12" t="s">
        <v>22</v>
      </c>
      <c r="D116" s="12" t="s">
        <v>196</v>
      </c>
      <c r="E116" s="46">
        <f>SIS011_F_Vienanareskain2Kainos1</f>
        <v>3.0161140695067896</v>
      </c>
      <c r="F116" s="5"/>
    </row>
    <row r="117" spans="1:6">
      <c r="A117" s="10" t="s">
        <v>197</v>
      </c>
      <c r="B117" s="14" t="s">
        <v>198</v>
      </c>
      <c r="C117" s="15"/>
      <c r="D117" s="15"/>
      <c r="E117" s="50"/>
      <c r="F117" s="5"/>
    </row>
    <row r="118" spans="1:6" ht="16.2">
      <c r="A118" s="12" t="s">
        <v>199</v>
      </c>
      <c r="B118" s="42" t="s">
        <v>200</v>
      </c>
      <c r="C118" s="12" t="s">
        <v>22</v>
      </c>
      <c r="D118" s="12" t="s">
        <v>201</v>
      </c>
      <c r="E118" s="46">
        <f>ROUND(E119+E120,2)</f>
        <v>2.16</v>
      </c>
      <c r="F118" s="5"/>
    </row>
    <row r="119" spans="1:6" ht="16.2">
      <c r="A119" s="12" t="s">
        <v>202</v>
      </c>
      <c r="B119" s="19" t="s">
        <v>203</v>
      </c>
      <c r="C119" s="12" t="s">
        <v>22</v>
      </c>
      <c r="D119" s="12" t="s">
        <v>204</v>
      </c>
      <c r="E119" s="20">
        <v>1</v>
      </c>
      <c r="F119" s="5"/>
    </row>
    <row r="120" spans="1:6" ht="16.5" customHeight="1">
      <c r="A120" s="89" t="s">
        <v>205</v>
      </c>
      <c r="B120" s="22" t="s">
        <v>206</v>
      </c>
      <c r="C120" s="12" t="s">
        <v>22</v>
      </c>
      <c r="D120" s="12" t="s">
        <v>207</v>
      </c>
      <c r="E120" s="91">
        <f>0.26+(25817033*SIS011_F_Silumosprodukt5Kainos1)/129231906</f>
        <v>1.158978062739398</v>
      </c>
      <c r="F120" s="5"/>
    </row>
    <row r="121" spans="1:6" ht="35.25" customHeight="1">
      <c r="A121" s="93"/>
      <c r="B121" s="23"/>
      <c r="C121" s="12" t="s">
        <v>39</v>
      </c>
      <c r="D121" s="24" t="s">
        <v>311</v>
      </c>
      <c r="E121" s="94"/>
      <c r="F121" s="5"/>
    </row>
    <row r="122" spans="1:6" ht="17.25" customHeight="1">
      <c r="A122" s="12" t="s">
        <v>208</v>
      </c>
      <c r="B122" s="47" t="s">
        <v>209</v>
      </c>
      <c r="C122" s="48"/>
      <c r="D122" s="48"/>
      <c r="E122" s="49"/>
      <c r="F122" s="5"/>
    </row>
    <row r="123" spans="1:6" ht="18">
      <c r="A123" s="12" t="s">
        <v>210</v>
      </c>
      <c r="B123" s="19" t="s">
        <v>188</v>
      </c>
      <c r="C123" s="12" t="s">
        <v>189</v>
      </c>
      <c r="D123" s="12" t="s">
        <v>211</v>
      </c>
      <c r="E123" s="20">
        <v>7.34</v>
      </c>
      <c r="F123" s="5"/>
    </row>
    <row r="124" spans="1:6" ht="18">
      <c r="A124" s="12" t="s">
        <v>212</v>
      </c>
      <c r="B124" s="19" t="s">
        <v>188</v>
      </c>
      <c r="C124" s="12" t="s">
        <v>192</v>
      </c>
      <c r="D124" s="12" t="s">
        <v>213</v>
      </c>
      <c r="E124" s="20">
        <v>7.23</v>
      </c>
      <c r="F124" s="5"/>
    </row>
    <row r="125" spans="1:6" ht="16.2">
      <c r="A125" s="12" t="s">
        <v>214</v>
      </c>
      <c r="B125" s="19" t="s">
        <v>215</v>
      </c>
      <c r="C125" s="12" t="s">
        <v>22</v>
      </c>
      <c r="D125" s="12" t="s">
        <v>216</v>
      </c>
      <c r="E125" s="46">
        <f>SIS011_F_Vienanaressilu2Kainos1</f>
        <v>1.158978062739398</v>
      </c>
      <c r="F125" s="5"/>
    </row>
    <row r="126" spans="1:6">
      <c r="A126" s="10" t="s">
        <v>217</v>
      </c>
      <c r="B126" s="14" t="s">
        <v>218</v>
      </c>
      <c r="C126" s="15"/>
      <c r="D126" s="15"/>
      <c r="E126" s="50"/>
      <c r="F126" s="5"/>
    </row>
    <row r="127" spans="1:6" ht="16.2">
      <c r="A127" s="12" t="s">
        <v>219</v>
      </c>
      <c r="B127" s="19" t="s">
        <v>220</v>
      </c>
      <c r="C127" s="12" t="s">
        <v>22</v>
      </c>
      <c r="D127" s="12" t="s">
        <v>221</v>
      </c>
      <c r="E127" s="20">
        <v>0.15</v>
      </c>
      <c r="F127" s="5"/>
    </row>
    <row r="128" spans="1:6" ht="18">
      <c r="A128" s="12" t="s">
        <v>222</v>
      </c>
      <c r="B128" s="19" t="s">
        <v>223</v>
      </c>
      <c r="C128" s="12" t="s">
        <v>189</v>
      </c>
      <c r="D128" s="12" t="s">
        <v>224</v>
      </c>
      <c r="E128" s="20">
        <v>1.0900000000000001</v>
      </c>
      <c r="F128" s="5"/>
    </row>
    <row r="129" spans="1:6" ht="18">
      <c r="A129" s="12" t="s">
        <v>225</v>
      </c>
      <c r="B129" s="19" t="s">
        <v>223</v>
      </c>
      <c r="C129" s="12" t="s">
        <v>192</v>
      </c>
      <c r="D129" s="12" t="s">
        <v>226</v>
      </c>
      <c r="E129" s="20">
        <v>1.07</v>
      </c>
      <c r="F129" s="5"/>
    </row>
    <row r="130" spans="1:6">
      <c r="A130" s="10" t="s">
        <v>227</v>
      </c>
      <c r="B130" s="17" t="s">
        <v>228</v>
      </c>
      <c r="C130" s="10" t="s">
        <v>22</v>
      </c>
      <c r="D130" s="12"/>
      <c r="E130" s="18">
        <f>ROUND(E131+E132+E133+E134+E135+E136+E137+E138+E139+E140,2)</f>
        <v>0.24</v>
      </c>
      <c r="F130" s="5"/>
    </row>
    <row r="131" spans="1:6" ht="48" customHeight="1">
      <c r="A131" s="12" t="s">
        <v>229</v>
      </c>
      <c r="B131" s="44" t="s">
        <v>312</v>
      </c>
      <c r="C131" s="12" t="s">
        <v>22</v>
      </c>
      <c r="D131" s="51" t="s">
        <v>313</v>
      </c>
      <c r="E131" s="52">
        <v>0.24</v>
      </c>
      <c r="F131" s="5"/>
    </row>
    <row r="132" spans="1:6" ht="44.25" customHeight="1">
      <c r="A132" s="12" t="s">
        <v>232</v>
      </c>
      <c r="B132" s="44" t="s">
        <v>230</v>
      </c>
      <c r="C132" s="12" t="s">
        <v>22</v>
      </c>
      <c r="D132" s="51" t="s">
        <v>231</v>
      </c>
      <c r="E132" s="52"/>
      <c r="F132" s="5"/>
    </row>
    <row r="133" spans="1:6" ht="45" customHeight="1">
      <c r="A133" s="12" t="s">
        <v>233</v>
      </c>
      <c r="B133" s="44" t="s">
        <v>230</v>
      </c>
      <c r="C133" s="12" t="s">
        <v>22</v>
      </c>
      <c r="D133" s="51" t="s">
        <v>231</v>
      </c>
      <c r="E133" s="52"/>
      <c r="F133" s="5"/>
    </row>
    <row r="134" spans="1:6" ht="45" customHeight="1">
      <c r="A134" s="12" t="s">
        <v>234</v>
      </c>
      <c r="B134" s="44" t="s">
        <v>230</v>
      </c>
      <c r="C134" s="12" t="s">
        <v>22</v>
      </c>
      <c r="D134" s="51" t="s">
        <v>231</v>
      </c>
      <c r="E134" s="52"/>
      <c r="F134" s="5"/>
    </row>
    <row r="135" spans="1:6" ht="45" customHeight="1">
      <c r="A135" s="12" t="s">
        <v>235</v>
      </c>
      <c r="B135" s="44" t="s">
        <v>230</v>
      </c>
      <c r="C135" s="12" t="s">
        <v>22</v>
      </c>
      <c r="D135" s="51" t="s">
        <v>231</v>
      </c>
      <c r="E135" s="52"/>
      <c r="F135" s="5"/>
    </row>
    <row r="136" spans="1:6" ht="54" customHeight="1">
      <c r="A136" s="12" t="s">
        <v>236</v>
      </c>
      <c r="B136" s="44" t="s">
        <v>230</v>
      </c>
      <c r="C136" s="12" t="s">
        <v>22</v>
      </c>
      <c r="D136" s="51" t="s">
        <v>231</v>
      </c>
      <c r="E136" s="52"/>
      <c r="F136" s="5"/>
    </row>
    <row r="137" spans="1:6" ht="45" customHeight="1">
      <c r="A137" s="12" t="s">
        <v>237</v>
      </c>
      <c r="B137" s="44" t="s">
        <v>230</v>
      </c>
      <c r="C137" s="12" t="s">
        <v>22</v>
      </c>
      <c r="D137" s="51" t="s">
        <v>231</v>
      </c>
      <c r="E137" s="52"/>
      <c r="F137" s="5"/>
    </row>
    <row r="138" spans="1:6" ht="45" customHeight="1">
      <c r="A138" s="12" t="s">
        <v>238</v>
      </c>
      <c r="B138" s="44" t="s">
        <v>230</v>
      </c>
      <c r="C138" s="12" t="s">
        <v>22</v>
      </c>
      <c r="D138" s="51" t="s">
        <v>231</v>
      </c>
      <c r="E138" s="52"/>
      <c r="F138" s="5"/>
    </row>
    <row r="139" spans="1:6" ht="45" customHeight="1">
      <c r="A139" s="12" t="s">
        <v>239</v>
      </c>
      <c r="B139" s="44" t="s">
        <v>230</v>
      </c>
      <c r="C139" s="12" t="s">
        <v>22</v>
      </c>
      <c r="D139" s="51" t="s">
        <v>231</v>
      </c>
      <c r="E139" s="52"/>
      <c r="F139" s="5"/>
    </row>
    <row r="140" spans="1:6" ht="45" customHeight="1">
      <c r="A140" s="12" t="s">
        <v>240</v>
      </c>
      <c r="B140" s="44" t="s">
        <v>230</v>
      </c>
      <c r="C140" s="12" t="s">
        <v>22</v>
      </c>
      <c r="D140" s="51" t="s">
        <v>231</v>
      </c>
      <c r="E140" s="52"/>
      <c r="F140" s="5"/>
    </row>
    <row r="141" spans="1:6">
      <c r="A141" s="10" t="s">
        <v>241</v>
      </c>
      <c r="B141" s="17" t="s">
        <v>242</v>
      </c>
      <c r="C141" s="10" t="s">
        <v>22</v>
      </c>
      <c r="D141" s="12"/>
      <c r="E141" s="18">
        <f>ROUND(E109+E118+E127+E130,2)</f>
        <v>7.05</v>
      </c>
      <c r="F141" s="5"/>
    </row>
    <row r="142" spans="1:6" ht="68.25" customHeight="1">
      <c r="A142" s="10" t="s">
        <v>243</v>
      </c>
      <c r="B142" s="30" t="s">
        <v>244</v>
      </c>
      <c r="C142" s="10" t="s">
        <v>22</v>
      </c>
      <c r="D142" s="51" t="s">
        <v>245</v>
      </c>
      <c r="E142" s="52"/>
      <c r="F142" s="5"/>
    </row>
    <row r="143" spans="1:6">
      <c r="A143" s="10" t="s">
        <v>246</v>
      </c>
      <c r="B143" s="30" t="s">
        <v>247</v>
      </c>
      <c r="C143" s="10" t="s">
        <v>22</v>
      </c>
      <c r="D143" s="12" t="s">
        <v>109</v>
      </c>
      <c r="E143" s="18">
        <f>ROUND(E141-E142,2)</f>
        <v>7.05</v>
      </c>
      <c r="F143" s="5"/>
    </row>
    <row r="144" spans="1:6">
      <c r="A144" s="10" t="s">
        <v>248</v>
      </c>
      <c r="B144" s="30" t="s">
        <v>249</v>
      </c>
      <c r="C144" s="10" t="s">
        <v>22</v>
      </c>
      <c r="D144" s="12" t="s">
        <v>109</v>
      </c>
      <c r="E144" s="18">
        <f>ROUND(E143*1.09,2)</f>
        <v>7.68</v>
      </c>
      <c r="F144" s="5"/>
    </row>
    <row r="145" spans="1:6">
      <c r="A145" s="10" t="s">
        <v>250</v>
      </c>
      <c r="B145" s="30" t="s">
        <v>251</v>
      </c>
      <c r="C145" s="10" t="s">
        <v>22</v>
      </c>
      <c r="D145" s="12" t="s">
        <v>109</v>
      </c>
      <c r="E145" s="52">
        <v>7.24</v>
      </c>
      <c r="F145" s="5"/>
    </row>
    <row r="146" spans="1:6">
      <c r="A146" s="10" t="s">
        <v>252</v>
      </c>
      <c r="B146" s="30" t="s">
        <v>253</v>
      </c>
      <c r="C146" s="10" t="s">
        <v>254</v>
      </c>
      <c r="D146" s="12" t="s">
        <v>109</v>
      </c>
      <c r="E146" s="18">
        <f>((-E145 + E143)/ E145)*100</f>
        <v>-2.6243093922651988</v>
      </c>
      <c r="F146" s="5"/>
    </row>
    <row r="147" spans="1:6">
      <c r="A147" s="12" t="s">
        <v>255</v>
      </c>
      <c r="B147" s="19" t="s">
        <v>256</v>
      </c>
      <c r="C147" s="12" t="s">
        <v>117</v>
      </c>
      <c r="D147" s="95" t="s">
        <v>14</v>
      </c>
      <c r="E147" s="53">
        <v>26857499</v>
      </c>
      <c r="F147" s="5"/>
    </row>
    <row r="148" spans="1:6">
      <c r="A148" s="12" t="s">
        <v>257</v>
      </c>
      <c r="B148" s="19" t="s">
        <v>258</v>
      </c>
      <c r="C148" s="12" t="s">
        <v>117</v>
      </c>
      <c r="D148" s="96"/>
      <c r="E148" s="54">
        <f>SUM(E149:E155)</f>
        <v>26169893</v>
      </c>
      <c r="F148" s="5"/>
    </row>
    <row r="149" spans="1:6">
      <c r="A149" s="12" t="s">
        <v>259</v>
      </c>
      <c r="B149" s="44" t="s">
        <v>314</v>
      </c>
      <c r="C149" s="12" t="s">
        <v>117</v>
      </c>
      <c r="D149" s="96"/>
      <c r="E149" s="53">
        <v>26169893</v>
      </c>
      <c r="F149" s="5"/>
    </row>
    <row r="150" spans="1:6">
      <c r="A150" s="12" t="s">
        <v>261</v>
      </c>
      <c r="B150" s="44" t="s">
        <v>260</v>
      </c>
      <c r="C150" s="12" t="s">
        <v>117</v>
      </c>
      <c r="D150" s="96"/>
      <c r="E150" s="53"/>
      <c r="F150" s="5"/>
    </row>
    <row r="151" spans="1:6">
      <c r="A151" s="12" t="s">
        <v>262</v>
      </c>
      <c r="B151" s="44" t="s">
        <v>260</v>
      </c>
      <c r="C151" s="12" t="s">
        <v>117</v>
      </c>
      <c r="D151" s="96"/>
      <c r="E151" s="53"/>
      <c r="F151" s="5"/>
    </row>
    <row r="152" spans="1:6">
      <c r="A152" s="12" t="s">
        <v>263</v>
      </c>
      <c r="B152" s="44" t="s">
        <v>260</v>
      </c>
      <c r="C152" s="12" t="s">
        <v>117</v>
      </c>
      <c r="D152" s="96"/>
      <c r="E152" s="53"/>
      <c r="F152" s="5"/>
    </row>
    <row r="153" spans="1:6">
      <c r="A153" s="12" t="s">
        <v>264</v>
      </c>
      <c r="B153" s="44" t="s">
        <v>260</v>
      </c>
      <c r="C153" s="12" t="s">
        <v>117</v>
      </c>
      <c r="D153" s="96"/>
      <c r="E153" s="53"/>
      <c r="F153" s="5"/>
    </row>
    <row r="154" spans="1:6">
      <c r="A154" s="12" t="s">
        <v>265</v>
      </c>
      <c r="B154" s="44" t="s">
        <v>260</v>
      </c>
      <c r="C154" s="12" t="s">
        <v>117</v>
      </c>
      <c r="D154" s="96"/>
      <c r="E154" s="53"/>
      <c r="F154" s="5"/>
    </row>
    <row r="155" spans="1:6">
      <c r="A155" s="12" t="s">
        <v>266</v>
      </c>
      <c r="B155" s="44" t="s">
        <v>260</v>
      </c>
      <c r="C155" s="12" t="s">
        <v>117</v>
      </c>
      <c r="D155" s="96"/>
      <c r="E155" s="53"/>
      <c r="F155" s="5"/>
    </row>
    <row r="156" spans="1:6">
      <c r="A156" s="12" t="s">
        <v>267</v>
      </c>
      <c r="B156" s="19" t="s">
        <v>268</v>
      </c>
      <c r="C156" s="12" t="s">
        <v>117</v>
      </c>
      <c r="D156" s="96"/>
      <c r="E156" s="54">
        <f>SUM(E157:E163)</f>
        <v>23515730</v>
      </c>
      <c r="F156" s="5"/>
    </row>
    <row r="157" spans="1:6">
      <c r="A157" s="12" t="s">
        <v>269</v>
      </c>
      <c r="B157" s="44" t="s">
        <v>314</v>
      </c>
      <c r="C157" s="12" t="s">
        <v>117</v>
      </c>
      <c r="D157" s="96"/>
      <c r="E157" s="53">
        <v>23515730</v>
      </c>
      <c r="F157" s="5"/>
    </row>
    <row r="158" spans="1:6">
      <c r="A158" s="12" t="s">
        <v>270</v>
      </c>
      <c r="B158" s="44" t="s">
        <v>260</v>
      </c>
      <c r="C158" s="12" t="s">
        <v>117</v>
      </c>
      <c r="D158" s="96"/>
      <c r="E158" s="53"/>
      <c r="F158" s="5"/>
    </row>
    <row r="159" spans="1:6">
      <c r="A159" s="12" t="s">
        <v>271</v>
      </c>
      <c r="B159" s="44" t="s">
        <v>260</v>
      </c>
      <c r="C159" s="12" t="s">
        <v>117</v>
      </c>
      <c r="D159" s="96"/>
      <c r="E159" s="53"/>
      <c r="F159" s="5"/>
    </row>
    <row r="160" spans="1:6">
      <c r="A160" s="12" t="s">
        <v>272</v>
      </c>
      <c r="B160" s="44" t="s">
        <v>260</v>
      </c>
      <c r="C160" s="12" t="s">
        <v>117</v>
      </c>
      <c r="D160" s="96"/>
      <c r="E160" s="53"/>
      <c r="F160" s="5"/>
    </row>
    <row r="161" spans="1:6">
      <c r="A161" s="12" t="s">
        <v>273</v>
      </c>
      <c r="B161" s="44" t="s">
        <v>260</v>
      </c>
      <c r="C161" s="12" t="s">
        <v>117</v>
      </c>
      <c r="D161" s="96"/>
      <c r="E161" s="53"/>
      <c r="F161" s="5"/>
    </row>
    <row r="162" spans="1:6">
      <c r="A162" s="12" t="s">
        <v>274</v>
      </c>
      <c r="B162" s="44" t="s">
        <v>260</v>
      </c>
      <c r="C162" s="12" t="s">
        <v>117</v>
      </c>
      <c r="D162" s="96"/>
      <c r="E162" s="53"/>
      <c r="F162" s="5"/>
    </row>
    <row r="163" spans="1:6">
      <c r="A163" s="12" t="s">
        <v>275</v>
      </c>
      <c r="B163" s="44" t="s">
        <v>260</v>
      </c>
      <c r="C163" s="12" t="s">
        <v>117</v>
      </c>
      <c r="D163" s="97"/>
      <c r="E163" s="53"/>
      <c r="F163" s="5"/>
    </row>
    <row r="164" spans="1:6" ht="39" customHeight="1">
      <c r="A164" s="55" t="s">
        <v>276</v>
      </c>
      <c r="B164" s="19" t="s">
        <v>277</v>
      </c>
      <c r="C164" s="85" t="s">
        <v>315</v>
      </c>
      <c r="D164" s="86"/>
      <c r="E164" s="87"/>
      <c r="F164" s="5"/>
    </row>
    <row r="165" spans="1:6">
      <c r="A165" s="56"/>
      <c r="B165" s="57"/>
      <c r="C165" s="56"/>
      <c r="D165" s="58"/>
      <c r="E165" s="59"/>
      <c r="F165" s="5"/>
    </row>
    <row r="166" spans="1:6" s="1" customFormat="1" ht="39" customHeight="1">
      <c r="A166" s="88" t="s">
        <v>278</v>
      </c>
      <c r="B166" s="88"/>
      <c r="C166" s="88"/>
      <c r="D166" s="88"/>
      <c r="E166" s="88"/>
      <c r="F166" s="60"/>
    </row>
    <row r="167" spans="1:6" s="1" customFormat="1" ht="28.5" customHeight="1">
      <c r="A167" s="88"/>
      <c r="B167" s="88"/>
      <c r="C167" s="88"/>
      <c r="D167" s="88"/>
      <c r="E167" s="88"/>
      <c r="F167" s="60"/>
    </row>
    <row r="168" spans="1:6" s="1" customFormat="1" ht="18.899999999999999" customHeight="1">
      <c r="A168" s="88"/>
      <c r="B168" s="88"/>
      <c r="C168" s="88"/>
      <c r="D168" s="88"/>
      <c r="E168" s="88"/>
      <c r="F168" s="60"/>
    </row>
    <row r="169" spans="1:6" s="1" customFormat="1">
      <c r="A169" s="88"/>
      <c r="B169" s="88"/>
      <c r="C169" s="88"/>
      <c r="D169" s="88"/>
      <c r="E169" s="88"/>
      <c r="F169" s="60"/>
    </row>
    <row r="170" spans="1:6" s="1" customFormat="1">
      <c r="A170" s="88"/>
      <c r="B170" s="88"/>
      <c r="C170" s="88"/>
      <c r="D170" s="88"/>
      <c r="E170" s="88"/>
      <c r="F170" s="60"/>
    </row>
    <row r="171" spans="1:6">
      <c r="A171" s="88"/>
      <c r="B171" s="88"/>
      <c r="C171" s="88"/>
      <c r="D171" s="88"/>
      <c r="E171" s="88"/>
      <c r="F171" s="5"/>
    </row>
    <row r="172" spans="1:6">
      <c r="A172" s="5"/>
      <c r="B172" s="5"/>
      <c r="C172" s="5"/>
      <c r="D172" s="5"/>
      <c r="E172" s="5"/>
      <c r="F172" s="5"/>
    </row>
    <row r="173" spans="1:6">
      <c r="A173" s="5"/>
      <c r="B173" s="5"/>
      <c r="C173" s="5"/>
      <c r="D173" s="5"/>
      <c r="E173" s="5"/>
      <c r="F173" s="5"/>
    </row>
    <row r="174" spans="1:6">
      <c r="A174" s="5"/>
      <c r="B174" s="5"/>
      <c r="C174" s="5"/>
      <c r="D174" s="5"/>
      <c r="E174" s="5"/>
      <c r="F174" s="5"/>
    </row>
    <row r="175" spans="1:6">
      <c r="A175" s="5"/>
      <c r="B175" s="5"/>
      <c r="C175" s="5"/>
      <c r="D175" s="5"/>
      <c r="E175" s="5"/>
      <c r="F175" s="5"/>
    </row>
    <row r="176" spans="1:6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0866141732283472" right="0.39370078740157483" top="0.74803149606299213" bottom="0.62992125984251968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topLeftCell="A7" zoomScale="85" zoomScaleNormal="85" workbookViewId="0">
      <selection activeCell="E16" sqref="E16"/>
    </sheetView>
  </sheetViews>
  <sheetFormatPr defaultColWidth="9.109375" defaultRowHeight="13.8"/>
  <cols>
    <col min="1" max="1" width="11" style="5" customWidth="1"/>
    <col min="2" max="2" width="99.33203125" style="5" customWidth="1"/>
    <col min="3" max="3" width="10.44140625" style="5" bestFit="1" customWidth="1"/>
    <col min="4" max="4" width="29.109375" style="5" customWidth="1"/>
    <col min="5" max="5" width="19.109375" style="5" customWidth="1"/>
    <col min="6" max="16384" width="9.109375" style="5"/>
  </cols>
  <sheetData>
    <row r="1" spans="1:5">
      <c r="A1" s="61" t="s">
        <v>0</v>
      </c>
      <c r="B1" s="62"/>
      <c r="C1" s="62"/>
      <c r="D1" s="62"/>
      <c r="E1" s="62"/>
    </row>
    <row r="2" spans="1:5">
      <c r="A2" s="61" t="s">
        <v>1</v>
      </c>
      <c r="B2" s="62"/>
      <c r="C2" s="62"/>
      <c r="D2" s="62"/>
      <c r="E2" s="62"/>
    </row>
    <row r="3" spans="1:5">
      <c r="A3" s="62"/>
      <c r="B3" s="62"/>
      <c r="C3" s="62"/>
      <c r="D3" s="62"/>
      <c r="E3" s="62"/>
    </row>
    <row r="4" spans="1:5">
      <c r="A4" s="62"/>
      <c r="B4" s="62"/>
      <c r="C4" s="62"/>
      <c r="D4" s="62"/>
      <c r="E4" s="62"/>
    </row>
    <row r="5" spans="1:5">
      <c r="A5" s="63" t="s">
        <v>279</v>
      </c>
      <c r="B5" s="62"/>
      <c r="C5" s="62"/>
      <c r="D5" s="62"/>
      <c r="E5" s="62"/>
    </row>
    <row r="6" spans="1:5">
      <c r="A6" s="62"/>
      <c r="B6" s="62"/>
      <c r="C6" s="62"/>
      <c r="D6" s="62"/>
      <c r="E6" s="62"/>
    </row>
    <row r="8" spans="1:5" ht="15.6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5.75" customHeight="1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5.6">
      <c r="A10" s="64" t="s">
        <v>15</v>
      </c>
      <c r="B10" s="99" t="s">
        <v>281</v>
      </c>
      <c r="C10" s="99"/>
      <c r="D10" s="99"/>
      <c r="E10" s="99"/>
    </row>
    <row r="11" spans="1:5" ht="18.600000000000001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0.27</v>
      </c>
    </row>
    <row r="12" spans="1:5" ht="19.5" customHeight="1">
      <c r="A12" s="103" t="s">
        <v>43</v>
      </c>
      <c r="B12" s="70" t="s">
        <v>285</v>
      </c>
      <c r="C12" s="65" t="s">
        <v>283</v>
      </c>
      <c r="D12" s="68" t="s">
        <v>286</v>
      </c>
      <c r="E12" s="105">
        <f>(51*SIS012_F_SilumosKainaNaudojamaFaktas)/100+(1*SIS012_F_GeriamojoVandensTiekimoFaktas)+(0.014*SIS012_F_GeriamojoVandensPardavimoFaktas)</f>
        <v>6.0803199999999995</v>
      </c>
    </row>
    <row r="13" spans="1:5" ht="18.75" customHeight="1">
      <c r="A13" s="104"/>
      <c r="B13" s="71"/>
      <c r="C13" s="65" t="s">
        <v>39</v>
      </c>
      <c r="D13" s="72" t="s">
        <v>316</v>
      </c>
      <c r="E13" s="106"/>
    </row>
    <row r="14" spans="1:5" ht="20.25" customHeight="1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7.05</v>
      </c>
    </row>
    <row r="15" spans="1:5" ht="19.5" customHeight="1">
      <c r="A15" s="65" t="s">
        <v>217</v>
      </c>
      <c r="B15" s="67" t="s">
        <v>288</v>
      </c>
      <c r="C15" s="65" t="s">
        <v>283</v>
      </c>
      <c r="D15" s="73" t="s">
        <v>317</v>
      </c>
      <c r="E15" s="69">
        <v>2.42</v>
      </c>
    </row>
    <row r="16" spans="1:5" ht="48.75" customHeight="1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6.35</v>
      </c>
    </row>
    <row r="22" spans="1:5" ht="18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+E21*1.21</f>
        <v>7.6834999999999996</v>
      </c>
    </row>
    <row r="23" spans="1:5" ht="31.2">
      <c r="A23" s="65" t="s">
        <v>248</v>
      </c>
      <c r="B23" s="81" t="s">
        <v>302</v>
      </c>
      <c r="C23" s="100" t="s">
        <v>318</v>
      </c>
      <c r="D23" s="101"/>
      <c r="E23" s="102"/>
    </row>
    <row r="24" spans="1:5" ht="15.6">
      <c r="A24" s="82" t="s">
        <v>303</v>
      </c>
      <c r="B24" s="83"/>
      <c r="C24" s="83"/>
      <c r="D24" s="83"/>
      <c r="E24" s="83"/>
    </row>
    <row r="25" spans="1:5" ht="15.75" customHeight="1">
      <c r="A25" s="98" t="s">
        <v>304</v>
      </c>
      <c r="B25" s="98"/>
      <c r="C25" s="98"/>
      <c r="D25" s="98"/>
      <c r="E25" s="98"/>
    </row>
    <row r="26" spans="1:5" ht="15.75" customHeight="1">
      <c r="A26" s="98" t="s">
        <v>305</v>
      </c>
      <c r="B26" s="98"/>
      <c r="C26" s="98"/>
      <c r="D26" s="98"/>
      <c r="E26" s="98"/>
    </row>
    <row r="27" spans="1:5" ht="15.75" customHeight="1">
      <c r="A27" s="98" t="s">
        <v>306</v>
      </c>
      <c r="B27" s="98"/>
      <c r="C27" s="98"/>
      <c r="D27" s="98"/>
      <c r="E27" s="98"/>
    </row>
  </sheetData>
  <sheetProtection password="F757" sheet="1" objects="1" scenarios="1"/>
  <mergeCells count="7">
    <mergeCell ref="A25:E25"/>
    <mergeCell ref="A26:E26"/>
    <mergeCell ref="A27:E27"/>
    <mergeCell ref="B10:E10"/>
    <mergeCell ref="C23:E23"/>
    <mergeCell ref="A12:A13"/>
    <mergeCell ref="E12:E13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E28"/>
  <sheetViews>
    <sheetView topLeftCell="A13" zoomScale="85" zoomScaleNormal="85" workbookViewId="0">
      <selection activeCell="B28" sqref="B28"/>
    </sheetView>
  </sheetViews>
  <sheetFormatPr defaultColWidth="9.109375" defaultRowHeight="13.8"/>
  <cols>
    <col min="1" max="1" width="11" style="5" customWidth="1"/>
    <col min="2" max="2" width="99.33203125" style="5" customWidth="1"/>
    <col min="3" max="3" width="10.44140625" style="5" bestFit="1" customWidth="1"/>
    <col min="4" max="4" width="28.88671875" style="5" customWidth="1"/>
    <col min="5" max="5" width="18.6640625" style="5" customWidth="1"/>
    <col min="6" max="16384" width="9.109375" style="5"/>
  </cols>
  <sheetData>
    <row r="1" spans="1:5">
      <c r="A1" s="61" t="s">
        <v>0</v>
      </c>
      <c r="B1" s="62"/>
      <c r="C1" s="62"/>
      <c r="D1" s="62"/>
      <c r="E1" s="62"/>
    </row>
    <row r="2" spans="1:5">
      <c r="A2" s="61" t="s">
        <v>1</v>
      </c>
      <c r="B2" s="62"/>
      <c r="C2" s="62"/>
      <c r="D2" s="62"/>
      <c r="E2" s="62"/>
    </row>
    <row r="3" spans="1:5">
      <c r="A3" s="62"/>
      <c r="B3" s="62"/>
      <c r="C3" s="62"/>
      <c r="D3" s="62"/>
      <c r="E3" s="62"/>
    </row>
    <row r="4" spans="1:5">
      <c r="A4" s="62"/>
      <c r="B4" s="62"/>
      <c r="C4" s="62"/>
      <c r="D4" s="62"/>
      <c r="E4" s="62"/>
    </row>
    <row r="5" spans="1:5">
      <c r="A5" s="63" t="s">
        <v>307</v>
      </c>
      <c r="B5" s="62"/>
      <c r="C5" s="62"/>
      <c r="D5" s="62"/>
      <c r="E5" s="62"/>
    </row>
    <row r="6" spans="1:5">
      <c r="A6" s="62"/>
      <c r="B6" s="62"/>
      <c r="C6" s="62"/>
      <c r="D6" s="62"/>
      <c r="E6" s="62"/>
    </row>
    <row r="8" spans="1:5" ht="15.6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6.5" customHeight="1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9.5" customHeight="1">
      <c r="A10" s="64" t="s">
        <v>15</v>
      </c>
      <c r="B10" s="99" t="s">
        <v>281</v>
      </c>
      <c r="C10" s="99"/>
      <c r="D10" s="99"/>
      <c r="E10" s="99"/>
    </row>
    <row r="11" spans="1:5" ht="18.600000000000001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0.27</v>
      </c>
    </row>
    <row r="12" spans="1:5" ht="18.75" customHeight="1">
      <c r="A12" s="103" t="s">
        <v>43</v>
      </c>
      <c r="B12" s="70" t="s">
        <v>285</v>
      </c>
      <c r="C12" s="65" t="s">
        <v>283</v>
      </c>
      <c r="D12" s="68" t="s">
        <v>308</v>
      </c>
      <c r="E12" s="105">
        <f>(52.34*SIS012b_F_SilumosKainaNaudojamaFaktas)/100+(1.03*SIS012b_F_GeriamojoVandensTiekimoFaktas)+(0.014*SIS012b_F_GeriamojoVandensPardavimoFaktas)</f>
        <v>6.2473900000000002</v>
      </c>
    </row>
    <row r="13" spans="1:5" ht="18.75" customHeight="1">
      <c r="A13" s="104"/>
      <c r="B13" s="71"/>
      <c r="C13" s="65" t="s">
        <v>39</v>
      </c>
      <c r="D13" s="79" t="s">
        <v>319</v>
      </c>
      <c r="E13" s="106"/>
    </row>
    <row r="14" spans="1:5" ht="18" customHeight="1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7.05</v>
      </c>
    </row>
    <row r="15" spans="1:5" ht="17.25" customHeight="1">
      <c r="A15" s="65" t="s">
        <v>217</v>
      </c>
      <c r="B15" s="67" t="s">
        <v>288</v>
      </c>
      <c r="C15" s="65" t="s">
        <v>283</v>
      </c>
      <c r="D15" s="79" t="s">
        <v>317</v>
      </c>
      <c r="E15" s="69">
        <v>2.42</v>
      </c>
    </row>
    <row r="16" spans="1:5" ht="46.8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6.52</v>
      </c>
    </row>
    <row r="22" spans="1:5" ht="18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+E21*1.09</f>
        <v>7.1067999999999998</v>
      </c>
    </row>
    <row r="23" spans="1:5" ht="31.2">
      <c r="A23" s="65" t="s">
        <v>248</v>
      </c>
      <c r="B23" s="81" t="s">
        <v>302</v>
      </c>
      <c r="C23" s="100" t="s">
        <v>318</v>
      </c>
      <c r="D23" s="101"/>
      <c r="E23" s="102"/>
    </row>
    <row r="24" spans="1:5" ht="15.6">
      <c r="A24" s="82" t="s">
        <v>303</v>
      </c>
      <c r="B24" s="83"/>
      <c r="C24" s="83"/>
      <c r="D24" s="83"/>
      <c r="E24" s="83"/>
    </row>
    <row r="25" spans="1:5" ht="17.25" customHeight="1">
      <c r="A25" s="98" t="s">
        <v>304</v>
      </c>
      <c r="B25" s="98"/>
      <c r="C25" s="98"/>
      <c r="D25" s="98"/>
      <c r="E25" s="98"/>
    </row>
    <row r="26" spans="1:5" ht="17.25" customHeight="1">
      <c r="A26" s="98" t="s">
        <v>305</v>
      </c>
      <c r="B26" s="98"/>
      <c r="C26" s="98"/>
      <c r="D26" s="98"/>
      <c r="E26" s="98"/>
    </row>
    <row r="27" spans="1:5" ht="15.75" customHeight="1">
      <c r="A27" s="98" t="s">
        <v>306</v>
      </c>
      <c r="B27" s="98"/>
      <c r="C27" s="98"/>
      <c r="D27" s="98"/>
      <c r="E27" s="98"/>
    </row>
    <row r="28" spans="1:5">
      <c r="A28" s="84"/>
      <c r="B28" s="84"/>
      <c r="C28" s="84"/>
    </row>
  </sheetData>
  <sheetProtection password="F757" sheet="1" objects="1" scenarios="1"/>
  <mergeCells count="7">
    <mergeCell ref="A25:E25"/>
    <mergeCell ref="A26:E26"/>
    <mergeCell ref="A27:E27"/>
    <mergeCell ref="B10:E10"/>
    <mergeCell ref="E12:E13"/>
    <mergeCell ref="A12:A13"/>
    <mergeCell ref="C23:E23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804</vt:i4>
      </vt:variant>
    </vt:vector>
  </HeadingPairs>
  <TitlesOfParts>
    <vt:vector size="807" baseType="lpstr">
      <vt:lpstr>Forma 1</vt:lpstr>
      <vt:lpstr>Forma 2</vt:lpstr>
      <vt:lpstr>Forma 3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  <vt:lpstr>'Forma 2'!SIS012_D_Faktas</vt:lpstr>
      <vt:lpstr>SIS012_D_Faktas</vt:lpstr>
      <vt:lpstr>'Forma 2'!SIS012_D_GalutineKarstoVandens</vt:lpstr>
      <vt:lpstr>SIS012_D_GalutineKarstoVandens</vt:lpstr>
      <vt:lpstr>'Forma 2'!SIS012_D_GalutineKarstoVandens2</vt:lpstr>
      <vt:lpstr>SIS012_D_GalutineKarstoVandens2</vt:lpstr>
      <vt:lpstr>'Forma 2'!SIS012_D_GeriamojoVandensPardavimo</vt:lpstr>
      <vt:lpstr>SIS012_D_GeriamojoVandensPardavimo</vt:lpstr>
      <vt:lpstr>'Forma 2'!SIS012_D_GeriamojoVandensTiekimo</vt:lpstr>
      <vt:lpstr>SIS012_D_GeriamojoVandensTiekimo</vt:lpstr>
      <vt:lpstr>'Forma 2'!SIS012_D_KarstoVandensKainos</vt:lpstr>
      <vt:lpstr>SIS012_D_KarstoVandensKainos</vt:lpstr>
      <vt:lpstr>'Forma 2'!SIS012_D_KarstoVandensKainos2</vt:lpstr>
      <vt:lpstr>SIS012_D_KarstoVandensKainos2</vt:lpstr>
      <vt:lpstr>'Forma 2'!SIS012_D_KarstoVandensKainos2formule</vt:lpstr>
      <vt:lpstr>SIS012_D_KarstoVandensKainos2formule</vt:lpstr>
      <vt:lpstr>'Forma 2'!SIS012_D_MatoVnt</vt:lpstr>
      <vt:lpstr>SIS012_D_MatoVnt</vt:lpstr>
      <vt:lpstr>'Forma 2'!SIS012_D_NutarimasArUkio</vt:lpstr>
      <vt:lpstr>SIS012_D_NutarimasArUkio</vt:lpstr>
      <vt:lpstr>'Forma 2'!SIS012_D_PAPILDOMADEDAMOJI</vt:lpstr>
      <vt:lpstr>SIS012_D_PAPILDOMADEDAMOJI</vt:lpstr>
      <vt:lpstr>'Forma 2'!SIS012_D_PapildomaDedamojiDel</vt:lpstr>
      <vt:lpstr>SIS012_D_PapildomaDedamojiDel</vt:lpstr>
      <vt:lpstr>'Forma 2'!SIS012_D_PapildomaDedamojiDel2</vt:lpstr>
      <vt:lpstr>SIS012_D_PapildomaDedamojiDel2</vt:lpstr>
      <vt:lpstr>'Forma 2'!SIS012_D_PapildomaDedamojiDel3</vt:lpstr>
      <vt:lpstr>SIS012_D_PapildomaDedamojiDel3</vt:lpstr>
      <vt:lpstr>'Forma 2'!SIS012_D_Rodiklis</vt:lpstr>
      <vt:lpstr>SIS012_D_Rodiklis</vt:lpstr>
      <vt:lpstr>'Forma 2'!SIS012_D_SilumosKainaNaudojama</vt:lpstr>
      <vt:lpstr>SIS012_D_SilumosKainaNaudojama</vt:lpstr>
      <vt:lpstr>'Forma 2'!SIS012_F_GalutineKarstoVandens2Faktas</vt:lpstr>
      <vt:lpstr>SIS012_F_GalutineKarstoVandens2Faktas</vt:lpstr>
      <vt:lpstr>'Forma 2'!SIS012_F_GalutineKarstoVandensFaktas</vt:lpstr>
      <vt:lpstr>SIS012_F_GalutineKarstoVandensFaktas</vt:lpstr>
      <vt:lpstr>'Forma 2'!SIS012_F_GeriamojoVandensPardavimoFaktas</vt:lpstr>
      <vt:lpstr>SIS012_F_GeriamojoVandensPardavimoFaktas</vt:lpstr>
      <vt:lpstr>'Forma 2'!SIS012_F_GeriamojoVandensTiekimoFaktas</vt:lpstr>
      <vt:lpstr>SIS012_F_GeriamojoVandensTiekimoFaktas</vt:lpstr>
      <vt:lpstr>'Forma 2'!SIS012_F_GeriamojoVandensTiekimoRodiklis</vt:lpstr>
      <vt:lpstr>SIS012_F_GeriamojoVandensTiekimoRodiklis</vt:lpstr>
      <vt:lpstr>'Forma 2'!SIS012_F_KarstoVandensKainos2Faktas</vt:lpstr>
      <vt:lpstr>SIS012_F_KarstoVandensKainos2Faktas</vt:lpstr>
      <vt:lpstr>'Forma 2'!SIS012_F_KarstoVandensKainos2formuleRodiklis</vt:lpstr>
      <vt:lpstr>SIS012_F_KarstoVandensKainos2formuleRodiklis</vt:lpstr>
      <vt:lpstr>'Forma 2'!SIS012_F_KarstoVandensKainos2Rodiklis</vt:lpstr>
      <vt:lpstr>SIS012_F_KarstoVandensKainos2Rodiklis</vt:lpstr>
      <vt:lpstr>'Forma 2'!SIS012_F_KarstoVandensKainosFaktas</vt:lpstr>
      <vt:lpstr>SIS012_F_KarstoVandensKainosFaktas</vt:lpstr>
      <vt:lpstr>'Forma 2'!SIS012_F_NutarimasArUkioFaktas</vt:lpstr>
      <vt:lpstr>SIS012_F_NutarimasArUkioFaktas</vt:lpstr>
      <vt:lpstr>'Forma 2'!SIS012_F_NutarimasArUkioMatoVnt</vt:lpstr>
      <vt:lpstr>SIS012_F_NutarimasArUkioMatoVnt</vt:lpstr>
      <vt:lpstr>'Forma 2'!SIS012_F_NutarimasArUkioRodiklis</vt:lpstr>
      <vt:lpstr>SIS012_F_NutarimasArUkioRodiklis</vt:lpstr>
      <vt:lpstr>'Forma 2'!SIS012_F_PapildomaDedamojiDel2Faktas</vt:lpstr>
      <vt:lpstr>SIS012_F_PapildomaDedamojiDel2Faktas</vt:lpstr>
      <vt:lpstr>'Forma 2'!SIS012_F_PapildomaDedamojiDel2Rodiklis</vt:lpstr>
      <vt:lpstr>SIS012_F_PapildomaDedamojiDel2Rodiklis</vt:lpstr>
      <vt:lpstr>'Forma 2'!SIS012_F_PapildomaDedamojiDel3Faktas</vt:lpstr>
      <vt:lpstr>SIS012_F_PapildomaDedamojiDel3Faktas</vt:lpstr>
      <vt:lpstr>'Forma 2'!SIS012_F_PapildomaDedamojiDel3Rodiklis</vt:lpstr>
      <vt:lpstr>SIS012_F_PapildomaDedamojiDel3Rodiklis</vt:lpstr>
      <vt:lpstr>'Forma 2'!SIS012_F_PapildomaDedamojiDelFaktas</vt:lpstr>
      <vt:lpstr>SIS012_F_PapildomaDedamojiDelFaktas</vt:lpstr>
      <vt:lpstr>'Forma 2'!SIS012_F_PapildomaDedamojiDelRodiklis</vt:lpstr>
      <vt:lpstr>SIS012_F_PapildomaDedamojiDelRodiklis</vt:lpstr>
      <vt:lpstr>'Forma 2'!SIS012_F_PAPILDOMADEDAMOJIFaktas</vt:lpstr>
      <vt:lpstr>SIS012_F_PAPILDOMADEDAMOJIFaktas</vt:lpstr>
      <vt:lpstr>'Forma 2'!SIS012_F_SilumosKainaNaudojamaFaktas</vt:lpstr>
      <vt:lpstr>SIS012_F_SilumosKainaNaudojamaFaktas</vt:lpstr>
      <vt:lpstr>'Forma 3'!SIS012b_D_Faktas</vt:lpstr>
      <vt:lpstr>SIS012b_D_Faktas</vt:lpstr>
      <vt:lpstr>'Forma 3'!SIS012b_D_GalutineKarstoVandens</vt:lpstr>
      <vt:lpstr>SIS012b_D_GalutineKarstoVandens</vt:lpstr>
      <vt:lpstr>'Forma 3'!SIS012b_D_GalutineKarstoVandens2</vt:lpstr>
      <vt:lpstr>SIS012b_D_GalutineKarstoVandens2</vt:lpstr>
      <vt:lpstr>'Forma 3'!SIS012b_D_GeriamojoVandensPardavimo</vt:lpstr>
      <vt:lpstr>SIS012b_D_GeriamojoVandensPardavimo</vt:lpstr>
      <vt:lpstr>'Forma 3'!SIS012b_D_GeriamojoVandensTiekimo</vt:lpstr>
      <vt:lpstr>SIS012b_D_GeriamojoVandensTiekimo</vt:lpstr>
      <vt:lpstr>'Forma 3'!SIS012b_D_KarstoVandensKainos</vt:lpstr>
      <vt:lpstr>SIS012b_D_KarstoVandensKainos</vt:lpstr>
      <vt:lpstr>'Forma 3'!SIS012b_D_KarstoVandensKainos2</vt:lpstr>
      <vt:lpstr>SIS012b_D_KarstoVandensKainos2</vt:lpstr>
      <vt:lpstr>'Forma 3'!SIS012b_D_KarstoVandensKainos2formule</vt:lpstr>
      <vt:lpstr>SIS012b_D_KarstoVandensKainos2formule</vt:lpstr>
      <vt:lpstr>'Forma 3'!SIS012b_D_MatoVnt</vt:lpstr>
      <vt:lpstr>SIS012b_D_MatoVnt</vt:lpstr>
      <vt:lpstr>'Forma 3'!SIS012b_D_NutarimasArUkio</vt:lpstr>
      <vt:lpstr>SIS012b_D_NutarimasArUkio</vt:lpstr>
      <vt:lpstr>'Forma 3'!SIS012b_D_PAPILDOMADEDAMOJI</vt:lpstr>
      <vt:lpstr>SIS012b_D_PAPILDOMADEDAMOJI</vt:lpstr>
      <vt:lpstr>'Forma 3'!SIS012b_D_PapildomaDedamojiDel</vt:lpstr>
      <vt:lpstr>SIS012b_D_PapildomaDedamojiDel</vt:lpstr>
      <vt:lpstr>'Forma 3'!SIS012b_D_PapildomaDedamojiDel2</vt:lpstr>
      <vt:lpstr>SIS012b_D_PapildomaDedamojiDel2</vt:lpstr>
      <vt:lpstr>'Forma 3'!SIS012b_D_PapildomaDedamojiDel3</vt:lpstr>
      <vt:lpstr>SIS012b_D_PapildomaDedamojiDel3</vt:lpstr>
      <vt:lpstr>'Forma 3'!SIS012b_D_Rodiklis</vt:lpstr>
      <vt:lpstr>SIS012b_D_Rodiklis</vt:lpstr>
      <vt:lpstr>'Forma 3'!SIS012b_D_SilumosKainaNaudojama</vt:lpstr>
      <vt:lpstr>SIS012b_D_SilumosKainaNaudojama</vt:lpstr>
      <vt:lpstr>'Forma 3'!SIS012b_F_GalutineKarstoVandens2Faktas</vt:lpstr>
      <vt:lpstr>SIS012b_F_GalutineKarstoVandens2Faktas</vt:lpstr>
      <vt:lpstr>'Forma 3'!SIS012b_F_GalutineKarstoVandensFaktas</vt:lpstr>
      <vt:lpstr>SIS012b_F_GalutineKarstoVandensFaktas</vt:lpstr>
      <vt:lpstr>'Forma 3'!SIS012b_F_GeriamojoVandensPardavimoFaktas</vt:lpstr>
      <vt:lpstr>SIS012b_F_GeriamojoVandensPardavimoFaktas</vt:lpstr>
      <vt:lpstr>'Forma 3'!SIS012b_F_GeriamojoVandensTiekimoFaktas</vt:lpstr>
      <vt:lpstr>SIS012b_F_GeriamojoVandensTiekimoFaktas</vt:lpstr>
      <vt:lpstr>'Forma 3'!SIS012b_F_GeriamojoVandensTiekimoRodiklis</vt:lpstr>
      <vt:lpstr>SIS012b_F_GeriamojoVandensTiekimoRodiklis</vt:lpstr>
      <vt:lpstr>'Forma 3'!SIS012b_F_KarstoVandensKainos2Faktas</vt:lpstr>
      <vt:lpstr>SIS012b_F_KarstoVandensKainos2Faktas</vt:lpstr>
      <vt:lpstr>'Forma 3'!SIS012b_F_KarstoVandensKainos2formuleRodiklis</vt:lpstr>
      <vt:lpstr>SIS012b_F_KarstoVandensKainos2formuleRodiklis</vt:lpstr>
      <vt:lpstr>'Forma 3'!SIS012b_F_KarstoVandensKainos2Rodiklis</vt:lpstr>
      <vt:lpstr>SIS012b_F_KarstoVandensKainos2Rodiklis</vt:lpstr>
      <vt:lpstr>'Forma 3'!SIS012b_F_KarstoVandensKainosFaktas</vt:lpstr>
      <vt:lpstr>SIS012b_F_KarstoVandensKainosFaktas</vt:lpstr>
      <vt:lpstr>'Forma 3'!SIS012b_F_NutarimasArUkioFaktas</vt:lpstr>
      <vt:lpstr>SIS012b_F_NutarimasArUkioFaktas</vt:lpstr>
      <vt:lpstr>'Forma 3'!SIS012b_F_NutarimasArUkioMatoVnt</vt:lpstr>
      <vt:lpstr>SIS012b_F_NutarimasArUkioMatoVnt</vt:lpstr>
      <vt:lpstr>'Forma 3'!SIS012b_F_NutarimasArUkioRodiklis</vt:lpstr>
      <vt:lpstr>SIS012b_F_NutarimasArUkioRodiklis</vt:lpstr>
      <vt:lpstr>'Forma 3'!SIS012b_F_PapildomaDedamojiDel2Faktas</vt:lpstr>
      <vt:lpstr>SIS012b_F_PapildomaDedamojiDel2Faktas</vt:lpstr>
      <vt:lpstr>'Forma 3'!SIS012b_F_PapildomaDedamojiDel2Rodiklis</vt:lpstr>
      <vt:lpstr>SIS012b_F_PapildomaDedamojiDel2Rodiklis</vt:lpstr>
      <vt:lpstr>'Forma 3'!SIS012b_F_PapildomaDedamojiDel3Faktas</vt:lpstr>
      <vt:lpstr>SIS012b_F_PapildomaDedamojiDel3Faktas</vt:lpstr>
      <vt:lpstr>'Forma 3'!SIS012b_F_PapildomaDedamojiDel3Rodiklis</vt:lpstr>
      <vt:lpstr>SIS012b_F_PapildomaDedamojiDel3Rodiklis</vt:lpstr>
      <vt:lpstr>'Forma 3'!SIS012b_F_PapildomaDedamojiDelFaktas</vt:lpstr>
      <vt:lpstr>SIS012b_F_PapildomaDedamojiDelFaktas</vt:lpstr>
      <vt:lpstr>'Forma 3'!SIS012b_F_PapildomaDedamojiDelRodiklis</vt:lpstr>
      <vt:lpstr>SIS012b_F_PapildomaDedamojiDelRodiklis</vt:lpstr>
      <vt:lpstr>'Forma 3'!SIS012b_F_PAPILDOMADEDAMOJIFaktas</vt:lpstr>
      <vt:lpstr>SIS012b_F_PAPILDOMADEDAMOJIFaktas</vt:lpstr>
      <vt:lpstr>'Forma 3'!SIS012b_F_SilumosKainaNaudojamaFaktas</vt:lpstr>
      <vt:lpstr>SIS012b_F_SilumosKainaNaudojamaFaktas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Irena Pikturniene</cp:lastModifiedBy>
  <cp:lastPrinted>2024-02-21T11:14:41Z</cp:lastPrinted>
  <dcterms:created xsi:type="dcterms:W3CDTF">2023-11-24T12:20:01Z</dcterms:created>
  <dcterms:modified xsi:type="dcterms:W3CDTF">2024-02-21T11:18:22Z</dcterms:modified>
</cp:coreProperties>
</file>