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tab\Desktop\METAI_visi\2025_metai\202501_menuo\Spalvota\"/>
    </mc:Choice>
  </mc:AlternateContent>
  <xr:revisionPtr revIDLastSave="0" documentId="13_ncr:1_{04935040-2E85-473D-B3F6-6538C950E75A}" xr6:coauthVersionLast="36" xr6:coauthVersionMax="36" xr10:uidLastSave="{00000000-0000-0000-0000-000000000000}"/>
  <bookViews>
    <workbookView xWindow="0" yWindow="0" windowWidth="28800" windowHeight="10635" xr2:uid="{00000000-000D-0000-FFFF-FFFF00000000}"/>
  </bookViews>
  <sheets>
    <sheet name="202501" sheetId="1" r:id="rId1"/>
  </sheets>
  <definedNames>
    <definedName name="_xlnm._FilterDatabase" localSheetId="0" hidden="1">'202501'!$A$9:$X$48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W49" i="1" s="1"/>
  <c r="X49" i="1" s="1"/>
  <c r="K49" i="1"/>
  <c r="V49" i="1" l="1"/>
  <c r="K48" i="1"/>
  <c r="T48" i="1"/>
  <c r="W48" i="1" s="1"/>
  <c r="X48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10" i="1"/>
  <c r="V48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W47" i="1" l="1"/>
  <c r="X47" i="1" s="1"/>
  <c r="W46" i="1"/>
  <c r="X46" i="1" s="1"/>
  <c r="V44" i="1"/>
  <c r="W42" i="1"/>
  <c r="X42" i="1" s="1"/>
  <c r="V40" i="1"/>
  <c r="W38" i="1"/>
  <c r="X38" i="1" s="1"/>
  <c r="W36" i="1"/>
  <c r="X36" i="1" s="1"/>
  <c r="W34" i="1"/>
  <c r="X34" i="1" s="1"/>
  <c r="W32" i="1"/>
  <c r="X32" i="1" s="1"/>
  <c r="W30" i="1"/>
  <c r="X30" i="1" s="1"/>
  <c r="V28" i="1"/>
  <c r="W26" i="1"/>
  <c r="X26" i="1" s="1"/>
  <c r="V24" i="1"/>
  <c r="W22" i="1"/>
  <c r="X22" i="1" s="1"/>
  <c r="W20" i="1"/>
  <c r="X20" i="1" s="1"/>
  <c r="W18" i="1"/>
  <c r="X18" i="1" s="1"/>
  <c r="W16" i="1"/>
  <c r="X16" i="1" s="1"/>
  <c r="W14" i="1"/>
  <c r="V12" i="1"/>
  <c r="W45" i="1"/>
  <c r="X45" i="1" s="1"/>
  <c r="W43" i="1"/>
  <c r="X43" i="1" s="1"/>
  <c r="W41" i="1"/>
  <c r="X41" i="1" s="1"/>
  <c r="W39" i="1"/>
  <c r="X39" i="1" s="1"/>
  <c r="W37" i="1"/>
  <c r="X37" i="1" s="1"/>
  <c r="W35" i="1"/>
  <c r="X35" i="1" s="1"/>
  <c r="W33" i="1"/>
  <c r="X33" i="1" s="1"/>
  <c r="W31" i="1"/>
  <c r="X31" i="1" s="1"/>
  <c r="W29" i="1"/>
  <c r="X29" i="1" s="1"/>
  <c r="W27" i="1"/>
  <c r="X27" i="1" s="1"/>
  <c r="W25" i="1"/>
  <c r="X25" i="1" s="1"/>
  <c r="W23" i="1"/>
  <c r="X23" i="1" s="1"/>
  <c r="W21" i="1"/>
  <c r="X21" i="1" s="1"/>
  <c r="W19" i="1"/>
  <c r="X19" i="1" s="1"/>
  <c r="W17" i="1"/>
  <c r="X17" i="1" s="1"/>
  <c r="W15" i="1"/>
  <c r="X15" i="1" s="1"/>
  <c r="W13" i="1"/>
  <c r="V36" i="1"/>
  <c r="V20" i="1"/>
  <c r="W44" i="1"/>
  <c r="X44" i="1" s="1"/>
  <c r="W28" i="1"/>
  <c r="X28" i="1" s="1"/>
  <c r="V47" i="1"/>
  <c r="V32" i="1"/>
  <c r="V16" i="1"/>
  <c r="W40" i="1"/>
  <c r="X40" i="1" s="1"/>
  <c r="W24" i="1"/>
  <c r="X24" i="1" s="1"/>
  <c r="V43" i="1"/>
  <c r="V39" i="1"/>
  <c r="V35" i="1"/>
  <c r="V31" i="1"/>
  <c r="V27" i="1"/>
  <c r="V23" i="1"/>
  <c r="V19" i="1"/>
  <c r="V15" i="1"/>
  <c r="V46" i="1"/>
  <c r="V42" i="1"/>
  <c r="V38" i="1"/>
  <c r="V34" i="1"/>
  <c r="V30" i="1"/>
  <c r="V26" i="1"/>
  <c r="V22" i="1"/>
  <c r="V18" i="1"/>
  <c r="V14" i="1"/>
  <c r="V45" i="1"/>
  <c r="V41" i="1"/>
  <c r="V37" i="1"/>
  <c r="V33" i="1"/>
  <c r="V29" i="1"/>
  <c r="V25" i="1"/>
  <c r="V21" i="1"/>
  <c r="V17" i="1"/>
  <c r="V13" i="1"/>
  <c r="T10" i="1" l="1"/>
  <c r="W12" i="1"/>
  <c r="X12" i="1" s="1"/>
  <c r="V11" i="1"/>
  <c r="V10" i="1" l="1"/>
  <c r="W10" i="1"/>
  <c r="X10" i="1" s="1"/>
  <c r="X13" i="1"/>
  <c r="W11" i="1"/>
  <c r="X11" i="1" s="1"/>
  <c r="X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Ramune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 xml:space="preserve">pateikite visų CŠT šiluma aprūpinamų daugiabučių gyvenamųjų namų, kuriems šilumą tiekia Jūsų įmonė, vidutinį šilumos suvartojimą (MWh) 1 m2 buto šildymui  per ataskaitinį mėnesį (žr. paaiškinimus)
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Nurodykite pastatų grupės kategoriją (I, II, III arba IV) (žr. paaiškinimus lentelės apačioje)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 xml:space="preserve">Nurodykite:
</t>
        </r>
        <r>
          <rPr>
            <sz val="9"/>
            <color indexed="81"/>
            <rFont val="Tahoma"/>
            <family val="2"/>
            <charset val="186"/>
          </rPr>
          <t>Pilnai renovuotas
Dalinai renovuotas
Nerenovuotas
Nėra duomenų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<sst xmlns="http://schemas.openxmlformats.org/spreadsheetml/2006/main" count="206" uniqueCount="84">
  <si>
    <t>Adresas</t>
  </si>
  <si>
    <t>Butų sk.</t>
  </si>
  <si>
    <t>Statybos metai</t>
  </si>
  <si>
    <t>Namo 
plotas</t>
  </si>
  <si>
    <t>Apmokestinta šiluma šildymui gyventojams</t>
  </si>
  <si>
    <t>Butų 
plotas</t>
  </si>
  <si>
    <t xml:space="preserve">Šilumos 
suvartojimas šildymui </t>
  </si>
  <si>
    <t xml:space="preserve">Šilumos kaina gyventojams
(su PVM) </t>
  </si>
  <si>
    <t>Mokėjimai už šilumą 1 m² ploto šildymui                 (su PVM)</t>
  </si>
  <si>
    <t>Šilumos suvartojimas 60 m² ploto buto šildymui</t>
  </si>
  <si>
    <t>Mokėjimai už šilumą 60 m² ploto buto šildymui 
(su PVM)</t>
  </si>
  <si>
    <t xml:space="preserve">Iš viso 
</t>
  </si>
  <si>
    <t xml:space="preserve">Karštam vandeniui ruošti </t>
  </si>
  <si>
    <t>Karšto vandens temp. palaikymui</t>
  </si>
  <si>
    <t>vnt.</t>
  </si>
  <si>
    <t>metai</t>
  </si>
  <si>
    <t>MWh</t>
  </si>
  <si>
    <t>m²</t>
  </si>
  <si>
    <t>MWh/m²/mėn</t>
  </si>
  <si>
    <t>Eur/MWh</t>
  </si>
  <si>
    <t>Eur/m²/mėn</t>
  </si>
  <si>
    <t>kWh/mėn</t>
  </si>
  <si>
    <t>Eur/mėn</t>
  </si>
  <si>
    <t>I</t>
  </si>
  <si>
    <t>II</t>
  </si>
  <si>
    <t>III</t>
  </si>
  <si>
    <t>IV</t>
  </si>
  <si>
    <t>Dieno-laipsniai</t>
  </si>
  <si>
    <t>Nr.</t>
  </si>
  <si>
    <t xml:space="preserve">Butų ir kitų patalpų šildymui </t>
  </si>
  <si>
    <t>Su nepaskirstytu karštu vandeniu</t>
  </si>
  <si>
    <t>Bendrosioms reikmėms</t>
  </si>
  <si>
    <t xml:space="preserve">Vidutinė lauko oro temperatūra </t>
  </si>
  <si>
    <r>
      <rPr>
        <vertAlign val="superscript"/>
        <sz val="8"/>
        <rFont val="Arial"/>
        <family val="2"/>
        <charset val="186"/>
      </rPr>
      <t>0</t>
    </r>
    <r>
      <rPr>
        <sz val="8"/>
        <rFont val="Arial"/>
        <family val="2"/>
        <charset val="186"/>
      </rPr>
      <t>C</t>
    </r>
  </si>
  <si>
    <t>Namo renovacijos tipas</t>
  </si>
  <si>
    <t>Suvartotas šilumos kiekis pastate:</t>
  </si>
  <si>
    <t>Pastatų grupės kategorija pagal šilumos suvartojimą</t>
  </si>
  <si>
    <t>Vidutinis šilumos suvartojimas šildymui daugiabučiuose namuose</t>
  </si>
  <si>
    <t>Vidutinis mokėjimas už šilumą 1 m² ploto šildymui                 (su PVM)</t>
  </si>
  <si>
    <t>iki 1992</t>
  </si>
  <si>
    <t>nerenovuotas</t>
  </si>
  <si>
    <t>SODŲ 8</t>
  </si>
  <si>
    <t>VENTOS 59</t>
  </si>
  <si>
    <t>ŽEMAITIJOS 19</t>
  </si>
  <si>
    <t>renovuotas</t>
  </si>
  <si>
    <t xml:space="preserve"> renovuotas</t>
  </si>
  <si>
    <t>JUODPELKIO 6</t>
  </si>
  <si>
    <t>GAMYKLOS 19</t>
  </si>
  <si>
    <t>TAIKOS 8</t>
  </si>
  <si>
    <t>BAŽNYČIOS 21</t>
  </si>
  <si>
    <t>VENTOS 83</t>
  </si>
  <si>
    <t>P.VILEIŠIO 4</t>
  </si>
  <si>
    <t>NAFTININKŲ 14</t>
  </si>
  <si>
    <t>GAMYKLOS 25</t>
  </si>
  <si>
    <t>LAISVĖS 224</t>
  </si>
  <si>
    <t>TYLIOJI 24</t>
  </si>
  <si>
    <t>Šilumos suvartojimo ir mokėjimų už šilumą analizė Mažeikių daugiabučiuose gyvenamuosiuose namuose  (2025 m. sausio mėn)</t>
  </si>
  <si>
    <t>ŽEMAITIJOS 23</t>
  </si>
  <si>
    <t>ŽEMAITIJOS 17</t>
  </si>
  <si>
    <t>TYLIOJI 38</t>
  </si>
  <si>
    <t>ŽEMAITIJOS 32</t>
  </si>
  <si>
    <t>GEDIMINO 9</t>
  </si>
  <si>
    <t>NAFTININKŲ 12</t>
  </si>
  <si>
    <t>ŽEMAITIJOS 39</t>
  </si>
  <si>
    <t>SODŲ 6</t>
  </si>
  <si>
    <t>V.BURBOS 5</t>
  </si>
  <si>
    <t>PAVASARIO 31A</t>
  </si>
  <si>
    <t>M.DAUKŠOS 54</t>
  </si>
  <si>
    <t>PAVASARIO 20</t>
  </si>
  <si>
    <t>DRAUGYSTĖS 30</t>
  </si>
  <si>
    <t>NAFTININKŲ 80</t>
  </si>
  <si>
    <t>M.DAUKŠOS 34</t>
  </si>
  <si>
    <t>TAIKOS 6</t>
  </si>
  <si>
    <t>VENTOS 37</t>
  </si>
  <si>
    <t>SEDOS 37</t>
  </si>
  <si>
    <t>VENTOS 6</t>
  </si>
  <si>
    <t>S.DAUKANTO 9</t>
  </si>
  <si>
    <t>GAMYKLOS 11</t>
  </si>
  <si>
    <t>PAVASARIO 16</t>
  </si>
  <si>
    <t>PAVENČIŲ 41</t>
  </si>
  <si>
    <t>LAISVĖS 28</t>
  </si>
  <si>
    <t>PAVASARIO 27</t>
  </si>
  <si>
    <t>PAVASARIO 25</t>
  </si>
  <si>
    <t>GAMYKLOS 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</si>
</sst>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\ _€"/>
    <numFmt numFmtId="167" formatCode="#,##0.00\ _€"/>
  </numFmts>
  <fonts count="12" x14ac:knownFonts="1"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sz val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vertAlign val="superscript"/>
      <sz val="8"/>
      <name val="Arial"/>
      <family val="2"/>
      <charset val="186"/>
    </font>
    <font>
      <b/>
      <sz val="12"/>
      <name val="Arial"/>
      <family val="2"/>
      <charset val="186"/>
    </font>
    <font>
      <sz val="11"/>
      <color theme="1"/>
      <name val="Times New Roman"/>
      <family val="1"/>
      <charset val="186"/>
    </font>
    <font>
      <sz val="16"/>
      <name val="Times New Roman"/>
      <family val="1"/>
    </font>
    <font>
      <sz val="11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4" fillId="0" borderId="0" xfId="0" applyFont="1"/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>
      <alignment horizontal="center"/>
    </xf>
    <xf numFmtId="0" fontId="0" fillId="0" borderId="0" xfId="0" applyBorder="1"/>
    <xf numFmtId="0" fontId="9" fillId="2" borderId="0" xfId="0" applyFont="1" applyFill="1" applyBorder="1" applyProtection="1">
      <protection locked="0"/>
    </xf>
    <xf numFmtId="165" fontId="9" fillId="2" borderId="0" xfId="0" applyNumberFormat="1" applyFont="1" applyFill="1" applyBorder="1"/>
    <xf numFmtId="2" fontId="9" fillId="2" borderId="0" xfId="0" applyNumberFormat="1" applyFont="1" applyFill="1" applyBorder="1" applyProtection="1">
      <protection locked="0"/>
    </xf>
    <xf numFmtId="2" fontId="9" fillId="2" borderId="0" xfId="0" applyNumberFormat="1" applyFont="1" applyFill="1" applyBorder="1" applyAlignment="1">
      <alignment horizontal="left" indent="3"/>
    </xf>
    <xf numFmtId="1" fontId="9" fillId="2" borderId="0" xfId="0" applyNumberFormat="1" applyFont="1" applyFill="1" applyBorder="1" applyAlignment="1">
      <alignment horizontal="left" indent="3"/>
    </xf>
    <xf numFmtId="0" fontId="9" fillId="4" borderId="17" xfId="0" applyFont="1" applyFill="1" applyBorder="1" applyAlignment="1" applyProtection="1">
      <alignment vertical="center"/>
      <protection locked="0"/>
    </xf>
    <xf numFmtId="165" fontId="9" fillId="4" borderId="17" xfId="0" applyNumberFormat="1" applyFont="1" applyFill="1" applyBorder="1"/>
    <xf numFmtId="2" fontId="9" fillId="4" borderId="17" xfId="0" applyNumberFormat="1" applyFont="1" applyFill="1" applyBorder="1" applyAlignment="1">
      <alignment horizontal="left" indent="3"/>
    </xf>
    <xf numFmtId="0" fontId="9" fillId="4" borderId="17" xfId="0" applyFont="1" applyFill="1" applyBorder="1" applyAlignment="1" applyProtection="1">
      <alignment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Protection="1">
      <protection locked="0"/>
    </xf>
    <xf numFmtId="164" fontId="9" fillId="4" borderId="8" xfId="0" applyNumberFormat="1" applyFont="1" applyFill="1" applyBorder="1" applyProtection="1">
      <protection locked="0"/>
    </xf>
    <xf numFmtId="164" fontId="9" fillId="4" borderId="17" xfId="0" applyNumberFormat="1" applyFont="1" applyFill="1" applyBorder="1" applyProtection="1">
      <protection locked="0"/>
    </xf>
    <xf numFmtId="164" fontId="9" fillId="4" borderId="17" xfId="0" applyNumberFormat="1" applyFont="1" applyFill="1" applyBorder="1" applyAlignment="1" applyProtection="1">
      <alignment horizontal="left" indent="4"/>
      <protection locked="0"/>
    </xf>
    <xf numFmtId="2" fontId="9" fillId="4" borderId="17" xfId="0" applyNumberFormat="1" applyFont="1" applyFill="1" applyBorder="1" applyProtection="1">
      <protection locked="0"/>
    </xf>
    <xf numFmtId="2" fontId="9" fillId="4" borderId="2" xfId="0" applyNumberFormat="1" applyFont="1" applyFill="1" applyBorder="1" applyAlignment="1">
      <alignment horizontal="left" indent="3"/>
    </xf>
    <xf numFmtId="1" fontId="9" fillId="4" borderId="22" xfId="0" applyNumberFormat="1" applyFont="1" applyFill="1" applyBorder="1" applyAlignment="1">
      <alignment horizontal="left" indent="3"/>
    </xf>
    <xf numFmtId="0" fontId="9" fillId="4" borderId="9" xfId="0" applyFont="1" applyFill="1" applyBorder="1"/>
    <xf numFmtId="165" fontId="9" fillId="4" borderId="9" xfId="0" applyNumberFormat="1" applyFont="1" applyFill="1" applyBorder="1"/>
    <xf numFmtId="2" fontId="9" fillId="4" borderId="9" xfId="0" applyNumberFormat="1" applyFont="1" applyFill="1" applyBorder="1" applyAlignment="1">
      <alignment horizontal="left" indent="3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Protection="1">
      <protection locked="0"/>
    </xf>
    <xf numFmtId="164" fontId="9" fillId="4" borderId="9" xfId="0" applyNumberFormat="1" applyFont="1" applyFill="1" applyBorder="1" applyProtection="1">
      <protection locked="0"/>
    </xf>
    <xf numFmtId="164" fontId="9" fillId="4" borderId="8" xfId="0" applyNumberFormat="1" applyFont="1" applyFill="1" applyBorder="1" applyAlignment="1" applyProtection="1">
      <alignment horizontal="left" indent="4"/>
      <protection locked="0"/>
    </xf>
    <xf numFmtId="2" fontId="9" fillId="4" borderId="9" xfId="0" applyNumberFormat="1" applyFont="1" applyFill="1" applyBorder="1" applyProtection="1">
      <protection locked="0"/>
    </xf>
    <xf numFmtId="2" fontId="9" fillId="4" borderId="10" xfId="0" applyNumberFormat="1" applyFont="1" applyFill="1" applyBorder="1" applyAlignment="1">
      <alignment horizontal="left" indent="3"/>
    </xf>
    <xf numFmtId="1" fontId="9" fillId="4" borderId="13" xfId="0" applyNumberFormat="1" applyFont="1" applyFill="1" applyBorder="1" applyAlignment="1">
      <alignment horizontal="left" indent="3"/>
    </xf>
    <xf numFmtId="2" fontId="9" fillId="4" borderId="8" xfId="0" applyNumberFormat="1" applyFont="1" applyFill="1" applyBorder="1" applyProtection="1">
      <protection locked="0"/>
    </xf>
    <xf numFmtId="0" fontId="9" fillId="4" borderId="8" xfId="0" applyFont="1" applyFill="1" applyBorder="1" applyAlignment="1" applyProtection="1">
      <alignment vertical="center"/>
      <protection locked="0"/>
    </xf>
    <xf numFmtId="0" fontId="9" fillId="4" borderId="8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/>
    <xf numFmtId="165" fontId="9" fillId="4" borderId="14" xfId="0" applyNumberFormat="1" applyFont="1" applyFill="1" applyBorder="1"/>
    <xf numFmtId="2" fontId="9" fillId="4" borderId="14" xfId="0" applyNumberFormat="1" applyFont="1" applyFill="1" applyBorder="1" applyAlignment="1">
      <alignment horizontal="left" indent="3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Protection="1">
      <protection locked="0"/>
    </xf>
    <xf numFmtId="164" fontId="9" fillId="4" borderId="14" xfId="0" applyNumberFormat="1" applyFont="1" applyFill="1" applyBorder="1" applyProtection="1">
      <protection locked="0"/>
    </xf>
    <xf numFmtId="164" fontId="9" fillId="4" borderId="14" xfId="0" applyNumberFormat="1" applyFont="1" applyFill="1" applyBorder="1" applyAlignment="1" applyProtection="1">
      <alignment horizontal="left" indent="4"/>
      <protection locked="0"/>
    </xf>
    <xf numFmtId="2" fontId="9" fillId="4" borderId="28" xfId="0" applyNumberFormat="1" applyFont="1" applyFill="1" applyBorder="1" applyAlignment="1">
      <alignment horizontal="left" indent="3"/>
    </xf>
    <xf numFmtId="1" fontId="9" fillId="4" borderId="16" xfId="0" applyNumberFormat="1" applyFont="1" applyFill="1" applyBorder="1" applyAlignment="1">
      <alignment horizontal="left" indent="3"/>
    </xf>
    <xf numFmtId="0" fontId="9" fillId="5" borderId="17" xfId="0" applyFont="1" applyFill="1" applyBorder="1" applyAlignment="1" applyProtection="1">
      <alignment vertical="center"/>
      <protection locked="0"/>
    </xf>
    <xf numFmtId="165" fontId="9" fillId="5" borderId="17" xfId="0" applyNumberFormat="1" applyFont="1" applyFill="1" applyBorder="1"/>
    <xf numFmtId="2" fontId="9" fillId="5" borderId="17" xfId="0" applyNumberFormat="1" applyFont="1" applyFill="1" applyBorder="1" applyAlignment="1">
      <alignment horizontal="left" indent="3"/>
    </xf>
    <xf numFmtId="0" fontId="9" fillId="5" borderId="17" xfId="0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9" fillId="5" borderId="17" xfId="0" applyFont="1" applyFill="1" applyBorder="1" applyProtection="1">
      <protection locked="0"/>
    </xf>
    <xf numFmtId="164" fontId="9" fillId="5" borderId="8" xfId="0" applyNumberFormat="1" applyFont="1" applyFill="1" applyBorder="1" applyProtection="1">
      <protection locked="0"/>
    </xf>
    <xf numFmtId="164" fontId="9" fillId="5" borderId="17" xfId="0" applyNumberFormat="1" applyFont="1" applyFill="1" applyBorder="1" applyProtection="1">
      <protection locked="0"/>
    </xf>
    <xf numFmtId="164" fontId="9" fillId="5" borderId="17" xfId="0" applyNumberFormat="1" applyFont="1" applyFill="1" applyBorder="1" applyAlignment="1" applyProtection="1">
      <alignment horizontal="left" indent="4"/>
      <protection locked="0"/>
    </xf>
    <xf numFmtId="2" fontId="9" fillId="5" borderId="17" xfId="0" applyNumberFormat="1" applyFont="1" applyFill="1" applyBorder="1" applyProtection="1">
      <protection locked="0"/>
    </xf>
    <xf numFmtId="2" fontId="9" fillId="5" borderId="2" xfId="0" applyNumberFormat="1" applyFont="1" applyFill="1" applyBorder="1" applyAlignment="1">
      <alignment horizontal="left" indent="3"/>
    </xf>
    <xf numFmtId="1" fontId="9" fillId="5" borderId="22" xfId="0" applyNumberFormat="1" applyFont="1" applyFill="1" applyBorder="1" applyAlignment="1">
      <alignment horizontal="left" indent="3"/>
    </xf>
    <xf numFmtId="0" fontId="9" fillId="5" borderId="9" xfId="0" applyFont="1" applyFill="1" applyBorder="1"/>
    <xf numFmtId="165" fontId="9" fillId="5" borderId="9" xfId="0" applyNumberFormat="1" applyFont="1" applyFill="1" applyBorder="1"/>
    <xf numFmtId="2" fontId="9" fillId="5" borderId="9" xfId="0" applyNumberFormat="1" applyFont="1" applyFill="1" applyBorder="1" applyAlignment="1">
      <alignment horizontal="left" indent="3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Protection="1">
      <protection locked="0"/>
    </xf>
    <xf numFmtId="164" fontId="9" fillId="5" borderId="9" xfId="0" applyNumberFormat="1" applyFont="1" applyFill="1" applyBorder="1" applyProtection="1">
      <protection locked="0"/>
    </xf>
    <xf numFmtId="164" fontId="9" fillId="5" borderId="9" xfId="0" applyNumberFormat="1" applyFont="1" applyFill="1" applyBorder="1" applyAlignment="1" applyProtection="1">
      <alignment horizontal="left" indent="4"/>
      <protection locked="0"/>
    </xf>
    <xf numFmtId="2" fontId="9" fillId="5" borderId="9" xfId="0" applyNumberFormat="1" applyFont="1" applyFill="1" applyBorder="1" applyProtection="1">
      <protection locked="0"/>
    </xf>
    <xf numFmtId="2" fontId="9" fillId="5" borderId="10" xfId="0" applyNumberFormat="1" applyFont="1" applyFill="1" applyBorder="1" applyAlignment="1">
      <alignment horizontal="left" indent="3"/>
    </xf>
    <xf numFmtId="1" fontId="9" fillId="5" borderId="13" xfId="0" applyNumberFormat="1" applyFont="1" applyFill="1" applyBorder="1" applyAlignment="1">
      <alignment horizontal="left" indent="3"/>
    </xf>
    <xf numFmtId="2" fontId="9" fillId="5" borderId="8" xfId="0" applyNumberFormat="1" applyFont="1" applyFill="1" applyBorder="1" applyProtection="1"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9" fillId="5" borderId="8" xfId="0" applyFont="1" applyFill="1" applyBorder="1" applyAlignment="1" applyProtection="1">
      <alignment vertical="center" wrapText="1"/>
      <protection locked="0"/>
    </xf>
    <xf numFmtId="0" fontId="9" fillId="6" borderId="17" xfId="0" applyFont="1" applyFill="1" applyBorder="1" applyAlignment="1" applyProtection="1">
      <alignment vertical="center"/>
      <protection locked="0"/>
    </xf>
    <xf numFmtId="165" fontId="9" fillId="6" borderId="8" xfId="0" applyNumberFormat="1" applyFont="1" applyFill="1" applyBorder="1"/>
    <xf numFmtId="2" fontId="9" fillId="6" borderId="8" xfId="0" applyNumberFormat="1" applyFont="1" applyFill="1" applyBorder="1" applyAlignment="1">
      <alignment horizontal="left" indent="3"/>
    </xf>
    <xf numFmtId="0" fontId="9" fillId="6" borderId="17" xfId="0" applyFont="1" applyFill="1" applyBorder="1" applyAlignment="1" applyProtection="1">
      <alignment vertical="center" wrapText="1"/>
      <protection locked="0"/>
    </xf>
    <xf numFmtId="0" fontId="9" fillId="6" borderId="20" xfId="0" applyFont="1" applyFill="1" applyBorder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Protection="1">
      <protection locked="0"/>
    </xf>
    <xf numFmtId="164" fontId="9" fillId="6" borderId="8" xfId="0" applyNumberFormat="1" applyFont="1" applyFill="1" applyBorder="1" applyProtection="1">
      <protection locked="0"/>
    </xf>
    <xf numFmtId="164" fontId="9" fillId="6" borderId="8" xfId="0" applyNumberFormat="1" applyFont="1" applyFill="1" applyBorder="1" applyAlignment="1" applyProtection="1">
      <alignment horizontal="left" indent="4"/>
      <protection locked="0"/>
    </xf>
    <xf numFmtId="2" fontId="9" fillId="6" borderId="17" xfId="0" applyNumberFormat="1" applyFont="1" applyFill="1" applyBorder="1" applyProtection="1">
      <protection locked="0"/>
    </xf>
    <xf numFmtId="2" fontId="9" fillId="6" borderId="10" xfId="0" applyNumberFormat="1" applyFont="1" applyFill="1" applyBorder="1" applyAlignment="1">
      <alignment horizontal="left" indent="3"/>
    </xf>
    <xf numFmtId="1" fontId="9" fillId="6" borderId="11" xfId="0" applyNumberFormat="1" applyFont="1" applyFill="1" applyBorder="1" applyAlignment="1">
      <alignment horizontal="left" indent="3"/>
    </xf>
    <xf numFmtId="0" fontId="9" fillId="6" borderId="9" xfId="0" applyFont="1" applyFill="1" applyBorder="1"/>
    <xf numFmtId="165" fontId="9" fillId="6" borderId="9" xfId="0" applyNumberFormat="1" applyFont="1" applyFill="1" applyBorder="1"/>
    <xf numFmtId="2" fontId="9" fillId="6" borderId="9" xfId="0" applyNumberFormat="1" applyFont="1" applyFill="1" applyBorder="1" applyAlignment="1">
      <alignment horizontal="left" indent="3"/>
    </xf>
    <xf numFmtId="0" fontId="9" fillId="6" borderId="21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Protection="1">
      <protection locked="0"/>
    </xf>
    <xf numFmtId="164" fontId="9" fillId="6" borderId="9" xfId="0" applyNumberFormat="1" applyFont="1" applyFill="1" applyBorder="1" applyProtection="1">
      <protection locked="0"/>
    </xf>
    <xf numFmtId="164" fontId="9" fillId="6" borderId="9" xfId="0" applyNumberFormat="1" applyFont="1" applyFill="1" applyBorder="1" applyAlignment="1" applyProtection="1">
      <alignment horizontal="left" indent="4"/>
      <protection locked="0"/>
    </xf>
    <xf numFmtId="2" fontId="9" fillId="6" borderId="9" xfId="0" applyNumberFormat="1" applyFont="1" applyFill="1" applyBorder="1" applyProtection="1">
      <protection locked="0"/>
    </xf>
    <xf numFmtId="1" fontId="9" fillId="6" borderId="13" xfId="0" applyNumberFormat="1" applyFont="1" applyFill="1" applyBorder="1" applyAlignment="1">
      <alignment horizontal="left" indent="3"/>
    </xf>
    <xf numFmtId="2" fontId="9" fillId="6" borderId="8" xfId="0" applyNumberFormat="1" applyFont="1" applyFill="1" applyBorder="1" applyProtection="1">
      <protection locked="0"/>
    </xf>
    <xf numFmtId="0" fontId="9" fillId="6" borderId="8" xfId="0" applyFont="1" applyFill="1" applyBorder="1" applyAlignment="1" applyProtection="1">
      <alignment vertical="center"/>
      <protection locked="0"/>
    </xf>
    <xf numFmtId="0" fontId="9" fillId="6" borderId="8" xfId="0" applyFont="1" applyFill="1" applyBorder="1" applyAlignment="1" applyProtection="1">
      <alignment vertical="center" wrapText="1"/>
      <protection locked="0"/>
    </xf>
    <xf numFmtId="0" fontId="9" fillId="6" borderId="14" xfId="0" applyFont="1" applyFill="1" applyBorder="1"/>
    <xf numFmtId="165" fontId="9" fillId="6" borderId="24" xfId="0" applyNumberFormat="1" applyFont="1" applyFill="1" applyBorder="1"/>
    <xf numFmtId="2" fontId="9" fillId="6" borderId="24" xfId="0" applyNumberFormat="1" applyFont="1" applyFill="1" applyBorder="1" applyAlignment="1">
      <alignment horizontal="left" indent="3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24" xfId="0" applyFont="1" applyFill="1" applyBorder="1" applyProtection="1">
      <protection locked="0"/>
    </xf>
    <xf numFmtId="164" fontId="9" fillId="6" borderId="14" xfId="0" applyNumberFormat="1" applyFont="1" applyFill="1" applyBorder="1" applyProtection="1">
      <protection locked="0"/>
    </xf>
    <xf numFmtId="164" fontId="9" fillId="6" borderId="24" xfId="0" applyNumberFormat="1" applyFont="1" applyFill="1" applyBorder="1" applyProtection="1">
      <protection locked="0"/>
    </xf>
    <xf numFmtId="164" fontId="9" fillId="6" borderId="24" xfId="0" applyNumberFormat="1" applyFont="1" applyFill="1" applyBorder="1" applyAlignment="1" applyProtection="1">
      <alignment horizontal="left" indent="4"/>
      <protection locked="0"/>
    </xf>
    <xf numFmtId="2" fontId="9" fillId="6" borderId="26" xfId="0" applyNumberFormat="1" applyFont="1" applyFill="1" applyBorder="1" applyAlignment="1">
      <alignment horizontal="left" indent="3"/>
    </xf>
    <xf numFmtId="1" fontId="9" fillId="6" borderId="27" xfId="0" applyNumberFormat="1" applyFont="1" applyFill="1" applyBorder="1" applyAlignment="1">
      <alignment horizontal="left" indent="3"/>
    </xf>
    <xf numFmtId="0" fontId="9" fillId="7" borderId="17" xfId="0" applyFont="1" applyFill="1" applyBorder="1" applyAlignment="1" applyProtection="1">
      <alignment vertical="center"/>
      <protection locked="0"/>
    </xf>
    <xf numFmtId="2" fontId="9" fillId="7" borderId="17" xfId="0" applyNumberFormat="1" applyFont="1" applyFill="1" applyBorder="1" applyAlignment="1">
      <alignment horizontal="left" indent="3"/>
    </xf>
    <xf numFmtId="0" fontId="9" fillId="7" borderId="17" xfId="0" applyFont="1" applyFill="1" applyBorder="1" applyAlignment="1" applyProtection="1">
      <alignment vertical="center" wrapText="1"/>
      <protection locked="0"/>
    </xf>
    <xf numFmtId="0" fontId="9" fillId="7" borderId="17" xfId="0" applyFont="1" applyFill="1" applyBorder="1" applyAlignment="1" applyProtection="1">
      <alignment horizontal="center" vertical="center" wrapText="1"/>
      <protection locked="0"/>
    </xf>
    <xf numFmtId="0" fontId="9" fillId="7" borderId="17" xfId="0" applyFont="1" applyFill="1" applyBorder="1" applyAlignment="1" applyProtection="1">
      <alignment horizontal="center"/>
      <protection locked="0"/>
    </xf>
    <xf numFmtId="0" fontId="9" fillId="7" borderId="17" xfId="0" applyFont="1" applyFill="1" applyBorder="1" applyProtection="1">
      <protection locked="0"/>
    </xf>
    <xf numFmtId="164" fontId="9" fillId="7" borderId="9" xfId="0" applyNumberFormat="1" applyFont="1" applyFill="1" applyBorder="1" applyProtection="1">
      <protection locked="0"/>
    </xf>
    <xf numFmtId="164" fontId="9" fillId="7" borderId="17" xfId="0" applyNumberFormat="1" applyFont="1" applyFill="1" applyBorder="1" applyProtection="1">
      <protection locked="0"/>
    </xf>
    <xf numFmtId="164" fontId="9" fillId="7" borderId="17" xfId="0" applyNumberFormat="1" applyFont="1" applyFill="1" applyBorder="1" applyAlignment="1" applyProtection="1">
      <alignment horizontal="left" indent="4"/>
      <protection locked="0"/>
    </xf>
    <xf numFmtId="165" fontId="9" fillId="7" borderId="17" xfId="0" applyNumberFormat="1" applyFont="1" applyFill="1" applyBorder="1"/>
    <xf numFmtId="2" fontId="9" fillId="7" borderId="17" xfId="0" applyNumberFormat="1" applyFont="1" applyFill="1" applyBorder="1" applyProtection="1">
      <protection locked="0"/>
    </xf>
    <xf numFmtId="1" fontId="9" fillId="7" borderId="22" xfId="0" applyNumberFormat="1" applyFont="1" applyFill="1" applyBorder="1" applyAlignment="1">
      <alignment horizontal="left" indent="3"/>
    </xf>
    <xf numFmtId="0" fontId="9" fillId="7" borderId="9" xfId="0" applyFont="1" applyFill="1" applyBorder="1"/>
    <xf numFmtId="165" fontId="9" fillId="7" borderId="9" xfId="0" applyNumberFormat="1" applyFont="1" applyFill="1" applyBorder="1"/>
    <xf numFmtId="2" fontId="9" fillId="7" borderId="9" xfId="0" applyNumberFormat="1" applyFont="1" applyFill="1" applyBorder="1" applyAlignment="1">
      <alignment horizontal="left" indent="3"/>
    </xf>
    <xf numFmtId="0" fontId="9" fillId="7" borderId="9" xfId="0" applyFont="1" applyFill="1" applyBorder="1" applyAlignment="1" applyProtection="1">
      <alignment horizontal="center" vertical="center" wrapText="1"/>
      <protection locked="0"/>
    </xf>
    <xf numFmtId="0" fontId="9" fillId="7" borderId="9" xfId="0" applyFont="1" applyFill="1" applyBorder="1" applyAlignment="1" applyProtection="1">
      <alignment horizontal="center"/>
      <protection locked="0"/>
    </xf>
    <xf numFmtId="0" fontId="9" fillId="7" borderId="9" xfId="0" applyFont="1" applyFill="1" applyBorder="1" applyProtection="1">
      <protection locked="0"/>
    </xf>
    <xf numFmtId="164" fontId="9" fillId="7" borderId="9" xfId="0" applyNumberFormat="1" applyFont="1" applyFill="1" applyBorder="1" applyAlignment="1" applyProtection="1">
      <alignment horizontal="left" indent="4"/>
      <protection locked="0"/>
    </xf>
    <xf numFmtId="2" fontId="9" fillId="7" borderId="9" xfId="0" applyNumberFormat="1" applyFont="1" applyFill="1" applyBorder="1" applyProtection="1">
      <protection locked="0"/>
    </xf>
    <xf numFmtId="1" fontId="9" fillId="7" borderId="13" xfId="0" applyNumberFormat="1" applyFont="1" applyFill="1" applyBorder="1" applyAlignment="1">
      <alignment horizontal="left" indent="3"/>
    </xf>
    <xf numFmtId="2" fontId="9" fillId="7" borderId="8" xfId="0" applyNumberFormat="1" applyFont="1" applyFill="1" applyBorder="1" applyProtection="1">
      <protection locked="0"/>
    </xf>
    <xf numFmtId="0" fontId="9" fillId="7" borderId="8" xfId="0" applyFont="1" applyFill="1" applyBorder="1" applyAlignment="1" applyProtection="1">
      <alignment vertical="center"/>
      <protection locked="0"/>
    </xf>
    <xf numFmtId="0" fontId="9" fillId="7" borderId="8" xfId="0" applyFont="1" applyFill="1" applyBorder="1" applyAlignment="1" applyProtection="1">
      <alignment vertical="center" wrapText="1"/>
      <protection locked="0"/>
    </xf>
    <xf numFmtId="0" fontId="9" fillId="7" borderId="14" xfId="0" applyFont="1" applyFill="1" applyBorder="1"/>
    <xf numFmtId="165" fontId="9" fillId="7" borderId="14" xfId="0" applyNumberFormat="1" applyFont="1" applyFill="1" applyBorder="1"/>
    <xf numFmtId="2" fontId="9" fillId="7" borderId="14" xfId="0" applyNumberFormat="1" applyFont="1" applyFill="1" applyBorder="1" applyAlignment="1">
      <alignment horizontal="left" indent="3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/>
      <protection locked="0"/>
    </xf>
    <xf numFmtId="0" fontId="9" fillId="7" borderId="14" xfId="0" applyFont="1" applyFill="1" applyBorder="1" applyProtection="1">
      <protection locked="0"/>
    </xf>
    <xf numFmtId="164" fontId="9" fillId="7" borderId="14" xfId="0" applyNumberFormat="1" applyFont="1" applyFill="1" applyBorder="1" applyProtection="1">
      <protection locked="0"/>
    </xf>
    <xf numFmtId="164" fontId="9" fillId="7" borderId="14" xfId="0" applyNumberFormat="1" applyFont="1" applyFill="1" applyBorder="1" applyAlignment="1" applyProtection="1">
      <alignment horizontal="left" indent="4"/>
      <protection locked="0"/>
    </xf>
    <xf numFmtId="1" fontId="9" fillId="7" borderId="16" xfId="0" applyNumberFormat="1" applyFont="1" applyFill="1" applyBorder="1" applyAlignment="1">
      <alignment horizontal="left" indent="3"/>
    </xf>
    <xf numFmtId="164" fontId="9" fillId="5" borderId="9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1" fontId="9" fillId="5" borderId="9" xfId="0" applyNumberFormat="1" applyFont="1" applyFill="1" applyBorder="1" applyAlignment="1">
      <alignment horizontal="left" indent="3"/>
    </xf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2" borderId="0" xfId="0" applyFill="1" applyBorder="1"/>
    <xf numFmtId="164" fontId="0" fillId="5" borderId="9" xfId="0" applyNumberFormat="1" applyFill="1" applyBorder="1"/>
    <xf numFmtId="164" fontId="0" fillId="5" borderId="9" xfId="0" applyNumberFormat="1" applyFill="1" applyBorder="1" applyAlignment="1">
      <alignment horizontal="center"/>
    </xf>
    <xf numFmtId="166" fontId="9" fillId="5" borderId="9" xfId="0" applyNumberFormat="1" applyFont="1" applyFill="1" applyBorder="1" applyAlignment="1" applyProtection="1">
      <protection locked="0"/>
    </xf>
    <xf numFmtId="167" fontId="11" fillId="5" borderId="9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50"/>
  <sheetViews>
    <sheetView tabSelected="1" topLeftCell="A28" zoomScale="80" zoomScaleNormal="80" workbookViewId="0">
      <selection activeCell="L22" sqref="L22"/>
    </sheetView>
  </sheetViews>
  <sheetFormatPr defaultRowHeight="12.75" x14ac:dyDescent="0.2"/>
  <cols>
    <col min="1" max="1" width="11.7109375" customWidth="1"/>
    <col min="2" max="2" width="15.42578125" customWidth="1"/>
    <col min="3" max="3" width="13.140625" customWidth="1"/>
    <col min="4" max="4" width="9.28515625" customWidth="1"/>
    <col min="5" max="5" width="10.42578125" customWidth="1"/>
    <col min="6" max="6" width="7.28515625" customWidth="1"/>
    <col min="7" max="7" width="27.7109375" customWidth="1"/>
    <col min="8" max="8" width="13.85546875" customWidth="1"/>
    <col min="10" max="10" width="9.140625" customWidth="1"/>
    <col min="11" max="11" width="11" customWidth="1"/>
    <col min="12" max="12" width="10" customWidth="1"/>
    <col min="14" max="14" width="8.85546875" customWidth="1"/>
    <col min="15" max="15" width="8" customWidth="1"/>
    <col min="18" max="18" width="16.28515625" customWidth="1"/>
    <col min="20" max="20" width="12.7109375" customWidth="1"/>
    <col min="21" max="21" width="11.85546875" customWidth="1"/>
    <col min="22" max="22" width="13.42578125" customWidth="1"/>
    <col min="23" max="23" width="15.7109375" customWidth="1"/>
    <col min="24" max="24" width="10.85546875" customWidth="1"/>
  </cols>
  <sheetData>
    <row r="1" spans="1:24" ht="45.75" customHeight="1" x14ac:dyDescent="0.2"/>
    <row r="2" spans="1:24" ht="19.5" customHeight="1" x14ac:dyDescent="0.3">
      <c r="D2" s="153" t="s">
        <v>56</v>
      </c>
    </row>
    <row r="3" spans="1:24" ht="13.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13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3.5" customHeight="1" thickBot="1" x14ac:dyDescent="0.25">
      <c r="A5" s="3"/>
      <c r="B5" s="3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4" customFormat="1" ht="12.75" customHeight="1" x14ac:dyDescent="0.2">
      <c r="A6" s="172" t="s">
        <v>32</v>
      </c>
      <c r="B6" s="167" t="s">
        <v>37</v>
      </c>
      <c r="C6" s="169" t="s">
        <v>38</v>
      </c>
      <c r="D6" s="172" t="s">
        <v>27</v>
      </c>
      <c r="E6" s="175" t="s">
        <v>36</v>
      </c>
      <c r="F6" s="163" t="s">
        <v>28</v>
      </c>
      <c r="G6" s="163" t="s">
        <v>0</v>
      </c>
      <c r="H6" s="163" t="s">
        <v>34</v>
      </c>
      <c r="I6" s="163" t="s">
        <v>1</v>
      </c>
      <c r="J6" s="163" t="s">
        <v>2</v>
      </c>
      <c r="K6" s="178" t="s">
        <v>35</v>
      </c>
      <c r="L6" s="179"/>
      <c r="M6" s="179"/>
      <c r="N6" s="179"/>
      <c r="O6" s="179"/>
      <c r="P6" s="180"/>
      <c r="Q6" s="163" t="s">
        <v>3</v>
      </c>
      <c r="R6" s="163" t="s">
        <v>4</v>
      </c>
      <c r="S6" s="163" t="s">
        <v>5</v>
      </c>
      <c r="T6" s="163" t="s">
        <v>6</v>
      </c>
      <c r="U6" s="163" t="s">
        <v>7</v>
      </c>
      <c r="V6" s="165" t="s">
        <v>8</v>
      </c>
      <c r="W6" s="163" t="s">
        <v>9</v>
      </c>
      <c r="X6" s="181" t="s">
        <v>10</v>
      </c>
    </row>
    <row r="7" spans="1:24" s="4" customFormat="1" ht="79.150000000000006" customHeight="1" x14ac:dyDescent="0.2">
      <c r="A7" s="173"/>
      <c r="B7" s="168"/>
      <c r="C7" s="170"/>
      <c r="D7" s="173"/>
      <c r="E7" s="176"/>
      <c r="F7" s="174"/>
      <c r="G7" s="174"/>
      <c r="H7" s="174"/>
      <c r="I7" s="164"/>
      <c r="J7" s="164"/>
      <c r="K7" s="5" t="s">
        <v>11</v>
      </c>
      <c r="L7" s="5" t="s">
        <v>12</v>
      </c>
      <c r="M7" s="5" t="s">
        <v>13</v>
      </c>
      <c r="N7" s="5" t="s">
        <v>30</v>
      </c>
      <c r="O7" s="5" t="s">
        <v>31</v>
      </c>
      <c r="P7" s="5" t="s">
        <v>29</v>
      </c>
      <c r="Q7" s="164"/>
      <c r="R7" s="164"/>
      <c r="S7" s="164"/>
      <c r="T7" s="164"/>
      <c r="U7" s="164"/>
      <c r="V7" s="166"/>
      <c r="W7" s="164"/>
      <c r="X7" s="182"/>
    </row>
    <row r="8" spans="1:24" s="4" customFormat="1" ht="21" customHeight="1" x14ac:dyDescent="0.2">
      <c r="A8" s="2" t="s">
        <v>33</v>
      </c>
      <c r="B8" s="11" t="s">
        <v>18</v>
      </c>
      <c r="C8" s="11" t="s">
        <v>20</v>
      </c>
      <c r="D8" s="2" t="s">
        <v>14</v>
      </c>
      <c r="E8" s="177"/>
      <c r="F8" s="164"/>
      <c r="G8" s="164"/>
      <c r="H8" s="164"/>
      <c r="I8" s="6" t="s">
        <v>14</v>
      </c>
      <c r="J8" s="6" t="s">
        <v>15</v>
      </c>
      <c r="K8" s="6" t="s">
        <v>16</v>
      </c>
      <c r="L8" s="6" t="s">
        <v>16</v>
      </c>
      <c r="M8" s="6" t="s">
        <v>16</v>
      </c>
      <c r="N8" s="6" t="s">
        <v>16</v>
      </c>
      <c r="O8" s="6" t="s">
        <v>16</v>
      </c>
      <c r="P8" s="6" t="s">
        <v>16</v>
      </c>
      <c r="Q8" s="6" t="s">
        <v>17</v>
      </c>
      <c r="R8" s="6" t="s">
        <v>16</v>
      </c>
      <c r="S8" s="6" t="s">
        <v>17</v>
      </c>
      <c r="T8" s="6" t="s">
        <v>18</v>
      </c>
      <c r="U8" s="6" t="s">
        <v>19</v>
      </c>
      <c r="V8" s="6" t="s">
        <v>20</v>
      </c>
      <c r="W8" s="7" t="s">
        <v>21</v>
      </c>
      <c r="X8" s="8" t="s">
        <v>22</v>
      </c>
    </row>
    <row r="9" spans="1:24" s="4" customFormat="1" ht="12" thickBot="1" x14ac:dyDescent="0.25">
      <c r="A9" s="9">
        <v>3</v>
      </c>
      <c r="B9" s="12">
        <v>4</v>
      </c>
      <c r="C9" s="12">
        <v>5</v>
      </c>
      <c r="D9" s="9">
        <v>6</v>
      </c>
      <c r="E9" s="9">
        <v>7</v>
      </c>
      <c r="F9" s="9">
        <v>8</v>
      </c>
      <c r="G9" s="9">
        <v>9</v>
      </c>
      <c r="H9" s="9">
        <v>10</v>
      </c>
      <c r="I9" s="9">
        <v>11</v>
      </c>
      <c r="J9" s="9">
        <v>12</v>
      </c>
      <c r="K9" s="9">
        <v>13</v>
      </c>
      <c r="L9" s="9">
        <v>14</v>
      </c>
      <c r="M9" s="9">
        <v>15</v>
      </c>
      <c r="N9" s="9">
        <v>16</v>
      </c>
      <c r="O9" s="9">
        <v>17</v>
      </c>
      <c r="P9" s="9">
        <v>18</v>
      </c>
      <c r="Q9" s="9">
        <v>19</v>
      </c>
      <c r="R9" s="9">
        <v>20</v>
      </c>
      <c r="S9" s="9">
        <v>21</v>
      </c>
      <c r="T9" s="9">
        <v>22</v>
      </c>
      <c r="U9" s="9">
        <v>23</v>
      </c>
      <c r="V9" s="9">
        <v>24</v>
      </c>
      <c r="W9" s="9">
        <v>25</v>
      </c>
      <c r="X9" s="9">
        <v>26</v>
      </c>
    </row>
    <row r="10" spans="1:24" ht="12.75" customHeight="1" x14ac:dyDescent="0.25">
      <c r="A10" s="119">
        <v>2.48</v>
      </c>
      <c r="B10" s="128">
        <v>5.4663819205733929E-3</v>
      </c>
      <c r="C10" s="120">
        <v>0.37991354347985079</v>
      </c>
      <c r="D10" s="121">
        <v>481.12</v>
      </c>
      <c r="E10" s="122" t="s">
        <v>23</v>
      </c>
      <c r="F10" s="123">
        <v>1</v>
      </c>
      <c r="G10" s="124" t="s">
        <v>41</v>
      </c>
      <c r="H10" s="124" t="s">
        <v>44</v>
      </c>
      <c r="I10" s="123">
        <v>60</v>
      </c>
      <c r="J10" s="123" t="s">
        <v>39</v>
      </c>
      <c r="K10" s="125">
        <f>L10+M10+N10+O10+P10</f>
        <v>26.889339</v>
      </c>
      <c r="L10" s="126">
        <v>5.8140000000000001</v>
      </c>
      <c r="M10" s="126">
        <v>5.7576289999999997</v>
      </c>
      <c r="N10" s="126">
        <v>0.36934199999999995</v>
      </c>
      <c r="O10" s="126">
        <v>0</v>
      </c>
      <c r="P10" s="126">
        <v>14.948368</v>
      </c>
      <c r="Q10" s="126">
        <v>2734.6</v>
      </c>
      <c r="R10" s="127">
        <v>14.948368</v>
      </c>
      <c r="S10" s="126">
        <v>2734.6</v>
      </c>
      <c r="T10" s="128">
        <f t="shared" ref="T10:T49" si="0">R10/S10</f>
        <v>5.4663819205733929E-3</v>
      </c>
      <c r="U10" s="129">
        <v>69.5</v>
      </c>
      <c r="V10" s="120">
        <f>T10*U10</f>
        <v>0.37991354347985079</v>
      </c>
      <c r="W10" s="120">
        <f t="shared" ref="W10:W49" si="1">T10*60*1000</f>
        <v>327.98291523440361</v>
      </c>
      <c r="X10" s="130">
        <f t="shared" ref="X10:X46" si="2">W10*U10/1000</f>
        <v>22.794812608791048</v>
      </c>
    </row>
    <row r="11" spans="1:24" ht="15" x14ac:dyDescent="0.25">
      <c r="A11" s="131">
        <v>2.48</v>
      </c>
      <c r="B11" s="132">
        <v>5.504050067248036E-3</v>
      </c>
      <c r="C11" s="133">
        <v>0.38253147967373852</v>
      </c>
      <c r="D11" s="131">
        <v>481.12</v>
      </c>
      <c r="E11" s="134" t="s">
        <v>23</v>
      </c>
      <c r="F11" s="135">
        <v>2</v>
      </c>
      <c r="G11" s="136" t="s">
        <v>42</v>
      </c>
      <c r="H11" s="136" t="s">
        <v>45</v>
      </c>
      <c r="I11" s="135">
        <v>50</v>
      </c>
      <c r="J11" s="135" t="s">
        <v>39</v>
      </c>
      <c r="K11" s="125">
        <f t="shared" ref="K11:K49" si="3">L11+M11+N11+O11+P11</f>
        <v>19.858995999999998</v>
      </c>
      <c r="L11" s="125">
        <v>2.907</v>
      </c>
      <c r="M11" s="125">
        <v>6.3439680000000003</v>
      </c>
      <c r="N11" s="125">
        <v>0.45899999999999996</v>
      </c>
      <c r="O11" s="125">
        <v>0</v>
      </c>
      <c r="P11" s="125">
        <v>10.149027999999999</v>
      </c>
      <c r="Q11" s="125">
        <v>1843.92</v>
      </c>
      <c r="R11" s="137">
        <v>10.149027999999999</v>
      </c>
      <c r="S11" s="125">
        <v>1843.92</v>
      </c>
      <c r="T11" s="132">
        <f t="shared" si="0"/>
        <v>5.504050067248036E-3</v>
      </c>
      <c r="U11" s="138">
        <v>69.5</v>
      </c>
      <c r="V11" s="133">
        <f t="shared" ref="V11:V46" si="4">T11*U11</f>
        <v>0.38253147967373852</v>
      </c>
      <c r="W11" s="133">
        <f t="shared" si="1"/>
        <v>330.24300403488218</v>
      </c>
      <c r="X11" s="139">
        <f t="shared" si="2"/>
        <v>22.951888780424309</v>
      </c>
    </row>
    <row r="12" spans="1:24" ht="15" x14ac:dyDescent="0.25">
      <c r="A12" s="131">
        <v>2.48</v>
      </c>
      <c r="B12" s="132">
        <v>5.5833133356556442E-3</v>
      </c>
      <c r="C12" s="133">
        <v>0.3880402768280673</v>
      </c>
      <c r="D12" s="131">
        <v>481.12</v>
      </c>
      <c r="E12" s="134" t="s">
        <v>23</v>
      </c>
      <c r="F12" s="135">
        <v>3</v>
      </c>
      <c r="G12" s="136" t="s">
        <v>57</v>
      </c>
      <c r="H12" s="136" t="s">
        <v>45</v>
      </c>
      <c r="I12" s="135">
        <v>46</v>
      </c>
      <c r="J12" s="135" t="s">
        <v>39</v>
      </c>
      <c r="K12" s="125">
        <f t="shared" si="3"/>
        <v>24.101347000000001</v>
      </c>
      <c r="L12" s="125">
        <v>5.7120000000000006</v>
      </c>
      <c r="M12" s="125">
        <v>5.6262929999999995</v>
      </c>
      <c r="N12" s="125">
        <v>-0.21965699999999999</v>
      </c>
      <c r="O12" s="125">
        <v>0</v>
      </c>
      <c r="P12" s="125">
        <v>12.982711</v>
      </c>
      <c r="Q12" s="125">
        <v>2325.27</v>
      </c>
      <c r="R12" s="137">
        <v>12.982711</v>
      </c>
      <c r="S12" s="125">
        <v>2325.27</v>
      </c>
      <c r="T12" s="132">
        <f t="shared" si="0"/>
        <v>5.5833133356556442E-3</v>
      </c>
      <c r="U12" s="140">
        <v>69.5</v>
      </c>
      <c r="V12" s="133">
        <f t="shared" si="4"/>
        <v>0.3880402768280673</v>
      </c>
      <c r="W12" s="133">
        <f t="shared" si="1"/>
        <v>334.99880013933864</v>
      </c>
      <c r="X12" s="139">
        <f t="shared" si="2"/>
        <v>23.282416609684034</v>
      </c>
    </row>
    <row r="13" spans="1:24" ht="15" x14ac:dyDescent="0.25">
      <c r="A13" s="131">
        <v>2.48</v>
      </c>
      <c r="B13" s="132">
        <v>5.6347627540960094E-3</v>
      </c>
      <c r="C13" s="133">
        <v>0.39161601140967267</v>
      </c>
      <c r="D13" s="131">
        <v>481.12</v>
      </c>
      <c r="E13" s="134" t="s">
        <v>23</v>
      </c>
      <c r="F13" s="135">
        <v>4</v>
      </c>
      <c r="G13" s="136" t="s">
        <v>83</v>
      </c>
      <c r="H13" s="136" t="s">
        <v>45</v>
      </c>
      <c r="I13" s="135">
        <v>37</v>
      </c>
      <c r="J13" s="135" t="s">
        <v>39</v>
      </c>
      <c r="K13" s="125">
        <f t="shared" si="3"/>
        <v>24.583009000000001</v>
      </c>
      <c r="L13" s="125">
        <v>2.907</v>
      </c>
      <c r="M13" s="125">
        <v>9.4593740000000004</v>
      </c>
      <c r="N13" s="125">
        <v>-0.35700000000000004</v>
      </c>
      <c r="O13" s="125">
        <v>0</v>
      </c>
      <c r="P13" s="125">
        <v>12.573634999999999</v>
      </c>
      <c r="Q13" s="125">
        <v>2231.44</v>
      </c>
      <c r="R13" s="137">
        <v>12.573634999999999</v>
      </c>
      <c r="S13" s="125">
        <v>2231.44</v>
      </c>
      <c r="T13" s="132">
        <f t="shared" si="0"/>
        <v>5.6347627540960094E-3</v>
      </c>
      <c r="U13" s="138">
        <v>69.5</v>
      </c>
      <c r="V13" s="133">
        <f t="shared" si="4"/>
        <v>0.39161601140967267</v>
      </c>
      <c r="W13" s="133">
        <f t="shared" si="1"/>
        <v>338.08576524576057</v>
      </c>
      <c r="X13" s="139">
        <f t="shared" si="2"/>
        <v>23.496960684580362</v>
      </c>
    </row>
    <row r="14" spans="1:24" ht="15" x14ac:dyDescent="0.25">
      <c r="A14" s="141">
        <v>2.48</v>
      </c>
      <c r="B14" s="132">
        <v>5.847062288950336E-3</v>
      </c>
      <c r="C14" s="133">
        <v>0.40637082908204836</v>
      </c>
      <c r="D14" s="142">
        <v>481.12</v>
      </c>
      <c r="E14" s="134" t="s">
        <v>23</v>
      </c>
      <c r="F14" s="135">
        <v>5</v>
      </c>
      <c r="G14" s="136" t="s">
        <v>52</v>
      </c>
      <c r="H14" s="136" t="s">
        <v>45</v>
      </c>
      <c r="I14" s="135">
        <v>75</v>
      </c>
      <c r="J14" s="135" t="s">
        <v>39</v>
      </c>
      <c r="K14" s="125">
        <f t="shared" si="3"/>
        <v>42.218097</v>
      </c>
      <c r="L14" s="125">
        <v>6.4260000000000002</v>
      </c>
      <c r="M14" s="125">
        <v>13.218128</v>
      </c>
      <c r="N14" s="125">
        <v>-0.7499039999999999</v>
      </c>
      <c r="O14" s="125">
        <v>0</v>
      </c>
      <c r="P14" s="125">
        <v>23.323872999999999</v>
      </c>
      <c r="Q14" s="125">
        <v>3988.99</v>
      </c>
      <c r="R14" s="137">
        <v>23.323872999999999</v>
      </c>
      <c r="S14" s="125">
        <v>3988.99</v>
      </c>
      <c r="T14" s="132">
        <f t="shared" si="0"/>
        <v>5.847062288950336E-3</v>
      </c>
      <c r="U14" s="140">
        <v>69.5</v>
      </c>
      <c r="V14" s="133">
        <f t="shared" si="4"/>
        <v>0.40637082908204836</v>
      </c>
      <c r="W14" s="133">
        <f t="shared" si="1"/>
        <v>350.82373733702013</v>
      </c>
      <c r="X14" s="139">
        <f t="shared" si="2"/>
        <v>24.382249744922898</v>
      </c>
    </row>
    <row r="15" spans="1:24" ht="15" x14ac:dyDescent="0.25">
      <c r="A15" s="131">
        <v>2.48</v>
      </c>
      <c r="B15" s="132">
        <v>5.9181260775109448E-3</v>
      </c>
      <c r="C15" s="133">
        <v>0.41130976238701067</v>
      </c>
      <c r="D15" s="131">
        <v>481.12</v>
      </c>
      <c r="E15" s="134" t="s">
        <v>23</v>
      </c>
      <c r="F15" s="135">
        <v>6</v>
      </c>
      <c r="G15" s="136" t="s">
        <v>58</v>
      </c>
      <c r="H15" s="136" t="s">
        <v>44</v>
      </c>
      <c r="I15" s="135">
        <v>60</v>
      </c>
      <c r="J15" s="135" t="s">
        <v>39</v>
      </c>
      <c r="K15" s="125">
        <f t="shared" si="3"/>
        <v>28.969554000000002</v>
      </c>
      <c r="L15" s="125">
        <v>4.4880000000000004</v>
      </c>
      <c r="M15" s="125">
        <v>8.2493940000000006</v>
      </c>
      <c r="N15" s="125">
        <v>0.132549</v>
      </c>
      <c r="O15" s="125">
        <v>0</v>
      </c>
      <c r="P15" s="125">
        <v>16.099610999999999</v>
      </c>
      <c r="Q15" s="125">
        <v>2720.39</v>
      </c>
      <c r="R15" s="137">
        <v>16.099610999999999</v>
      </c>
      <c r="S15" s="125">
        <v>2720.39</v>
      </c>
      <c r="T15" s="132">
        <f t="shared" si="0"/>
        <v>5.9181260775109448E-3</v>
      </c>
      <c r="U15" s="138">
        <v>69.5</v>
      </c>
      <c r="V15" s="133">
        <f t="shared" si="4"/>
        <v>0.41130976238701067</v>
      </c>
      <c r="W15" s="133">
        <f t="shared" si="1"/>
        <v>355.0875646506567</v>
      </c>
      <c r="X15" s="139">
        <f t="shared" si="2"/>
        <v>24.678585743220641</v>
      </c>
    </row>
    <row r="16" spans="1:24" ht="15" x14ac:dyDescent="0.25">
      <c r="A16" s="141">
        <v>2.48</v>
      </c>
      <c r="B16" s="132">
        <v>5.9364514482527888E-3</v>
      </c>
      <c r="C16" s="133">
        <v>0.41258337565356884</v>
      </c>
      <c r="D16" s="131">
        <v>481.12</v>
      </c>
      <c r="E16" s="134" t="s">
        <v>23</v>
      </c>
      <c r="F16" s="135">
        <v>7</v>
      </c>
      <c r="G16" s="136" t="s">
        <v>50</v>
      </c>
      <c r="H16" s="136" t="s">
        <v>44</v>
      </c>
      <c r="I16" s="135">
        <v>45</v>
      </c>
      <c r="J16" s="135" t="s">
        <v>39</v>
      </c>
      <c r="K16" s="125">
        <f t="shared" si="3"/>
        <v>23.835000999999998</v>
      </c>
      <c r="L16" s="125">
        <v>4.641</v>
      </c>
      <c r="M16" s="125">
        <v>5.4045799999999993</v>
      </c>
      <c r="N16" s="125">
        <v>-5.0999999999999997E-2</v>
      </c>
      <c r="O16" s="125">
        <v>0</v>
      </c>
      <c r="P16" s="125">
        <v>13.840420999999999</v>
      </c>
      <c r="Q16" s="125">
        <v>2331.4299999999998</v>
      </c>
      <c r="R16" s="137">
        <v>13.840420999999999</v>
      </c>
      <c r="S16" s="125">
        <v>2331.4299999999998</v>
      </c>
      <c r="T16" s="132">
        <f t="shared" si="0"/>
        <v>5.9364514482527888E-3</v>
      </c>
      <c r="U16" s="140">
        <v>69.5</v>
      </c>
      <c r="V16" s="133">
        <f t="shared" si="4"/>
        <v>0.41258337565356884</v>
      </c>
      <c r="W16" s="133">
        <f t="shared" si="1"/>
        <v>356.18708689516734</v>
      </c>
      <c r="X16" s="139">
        <f t="shared" si="2"/>
        <v>24.755002539214129</v>
      </c>
    </row>
    <row r="17" spans="1:24" ht="15" x14ac:dyDescent="0.25">
      <c r="A17" s="131">
        <v>2.48</v>
      </c>
      <c r="B17" s="132">
        <v>5.9666999271796349E-3</v>
      </c>
      <c r="C17" s="133">
        <v>0.41468564493898463</v>
      </c>
      <c r="D17" s="131">
        <v>481.12</v>
      </c>
      <c r="E17" s="134" t="s">
        <v>23</v>
      </c>
      <c r="F17" s="135">
        <v>8</v>
      </c>
      <c r="G17" s="136" t="s">
        <v>47</v>
      </c>
      <c r="H17" s="136" t="s">
        <v>44</v>
      </c>
      <c r="I17" s="135">
        <v>75</v>
      </c>
      <c r="J17" s="135" t="s">
        <v>39</v>
      </c>
      <c r="K17" s="125">
        <f t="shared" si="3"/>
        <v>43.136002000000005</v>
      </c>
      <c r="L17" s="125">
        <v>6.0179999999999998</v>
      </c>
      <c r="M17" s="125">
        <v>13.642139</v>
      </c>
      <c r="N17" s="125">
        <v>-0.20399999999999999</v>
      </c>
      <c r="O17" s="125">
        <v>0</v>
      </c>
      <c r="P17" s="125">
        <v>23.679863000000001</v>
      </c>
      <c r="Q17" s="125">
        <v>3968.67</v>
      </c>
      <c r="R17" s="137">
        <v>23.679863000000001</v>
      </c>
      <c r="S17" s="125">
        <v>3968.67</v>
      </c>
      <c r="T17" s="132">
        <f t="shared" si="0"/>
        <v>5.9666999271796349E-3</v>
      </c>
      <c r="U17" s="138">
        <v>69.5</v>
      </c>
      <c r="V17" s="133">
        <f t="shared" si="4"/>
        <v>0.41468564493898463</v>
      </c>
      <c r="W17" s="133">
        <f t="shared" si="1"/>
        <v>358.00199563077814</v>
      </c>
      <c r="X17" s="139">
        <f t="shared" si="2"/>
        <v>24.881138696339079</v>
      </c>
    </row>
    <row r="18" spans="1:24" ht="15" x14ac:dyDescent="0.25">
      <c r="A18" s="131">
        <v>2.48</v>
      </c>
      <c r="B18" s="132">
        <v>6.1097964320571798E-3</v>
      </c>
      <c r="C18" s="133">
        <v>0.42463085202797402</v>
      </c>
      <c r="D18" s="131">
        <v>481.12</v>
      </c>
      <c r="E18" s="134" t="s">
        <v>23</v>
      </c>
      <c r="F18" s="135">
        <v>9</v>
      </c>
      <c r="G18" s="136" t="s">
        <v>43</v>
      </c>
      <c r="H18" s="136" t="s">
        <v>44</v>
      </c>
      <c r="I18" s="135">
        <v>61</v>
      </c>
      <c r="J18" s="135" t="s">
        <v>39</v>
      </c>
      <c r="K18" s="125">
        <f t="shared" si="3"/>
        <v>27.476766999999999</v>
      </c>
      <c r="L18" s="125">
        <v>3.7230000000000003</v>
      </c>
      <c r="M18" s="125">
        <v>7.5374839999999992</v>
      </c>
      <c r="N18" s="125">
        <v>-0.43523400000000001</v>
      </c>
      <c r="O18" s="125">
        <v>0</v>
      </c>
      <c r="P18" s="125">
        <v>16.651516999999998</v>
      </c>
      <c r="Q18" s="125">
        <v>2725.38</v>
      </c>
      <c r="R18" s="137">
        <v>16.651516999999998</v>
      </c>
      <c r="S18" s="125">
        <v>2725.38</v>
      </c>
      <c r="T18" s="132">
        <f t="shared" si="0"/>
        <v>6.1097964320571798E-3</v>
      </c>
      <c r="U18" s="140">
        <v>69.5</v>
      </c>
      <c r="V18" s="133">
        <f t="shared" si="4"/>
        <v>0.42463085202797402</v>
      </c>
      <c r="W18" s="133">
        <f t="shared" si="1"/>
        <v>366.58778592343077</v>
      </c>
      <c r="X18" s="139">
        <f t="shared" si="2"/>
        <v>25.477851121678437</v>
      </c>
    </row>
    <row r="19" spans="1:24" ht="15.75" thickBot="1" x14ac:dyDescent="0.3">
      <c r="A19" s="143">
        <v>2.48</v>
      </c>
      <c r="B19" s="144">
        <v>6.1619489320479913E-3</v>
      </c>
      <c r="C19" s="145">
        <v>0.4282554507773354</v>
      </c>
      <c r="D19" s="143">
        <v>481.12</v>
      </c>
      <c r="E19" s="146" t="s">
        <v>23</v>
      </c>
      <c r="F19" s="147">
        <v>10</v>
      </c>
      <c r="G19" s="148" t="s">
        <v>48</v>
      </c>
      <c r="H19" s="148" t="s">
        <v>44</v>
      </c>
      <c r="I19" s="147">
        <v>45</v>
      </c>
      <c r="J19" s="147" t="s">
        <v>39</v>
      </c>
      <c r="K19" s="149">
        <f t="shared" si="3"/>
        <v>23.047001000000002</v>
      </c>
      <c r="L19" s="149">
        <v>4.335</v>
      </c>
      <c r="M19" s="149">
        <v>3.5713589999999997</v>
      </c>
      <c r="N19" s="149">
        <v>0.76500000000000001</v>
      </c>
      <c r="O19" s="149">
        <v>0</v>
      </c>
      <c r="P19" s="149">
        <v>14.375642000000001</v>
      </c>
      <c r="Q19" s="149">
        <v>2332.9699999999998</v>
      </c>
      <c r="R19" s="150">
        <v>14.375642000000001</v>
      </c>
      <c r="S19" s="149">
        <v>2332.9699999999998</v>
      </c>
      <c r="T19" s="144">
        <f t="shared" si="0"/>
        <v>6.1619489320479913E-3</v>
      </c>
      <c r="U19" s="138">
        <v>69.5</v>
      </c>
      <c r="V19" s="145">
        <f t="shared" si="4"/>
        <v>0.4282554507773354</v>
      </c>
      <c r="W19" s="145">
        <f t="shared" si="1"/>
        <v>369.71693592287949</v>
      </c>
      <c r="X19" s="151">
        <f t="shared" si="2"/>
        <v>25.695327046640124</v>
      </c>
    </row>
    <row r="20" spans="1:24" ht="12.75" customHeight="1" x14ac:dyDescent="0.25">
      <c r="A20" s="83">
        <v>2.48</v>
      </c>
      <c r="B20" s="84">
        <v>6.5223920797845237E-3</v>
      </c>
      <c r="C20" s="85">
        <v>0.45330624954502441</v>
      </c>
      <c r="D20" s="86">
        <v>481.12</v>
      </c>
      <c r="E20" s="87" t="s">
        <v>24</v>
      </c>
      <c r="F20" s="88">
        <v>1</v>
      </c>
      <c r="G20" s="89" t="s">
        <v>59</v>
      </c>
      <c r="H20" s="89" t="s">
        <v>44</v>
      </c>
      <c r="I20" s="88">
        <v>25</v>
      </c>
      <c r="J20" s="88" t="s">
        <v>39</v>
      </c>
      <c r="K20" s="90">
        <f t="shared" si="3"/>
        <v>14.76393</v>
      </c>
      <c r="L20" s="90">
        <v>2.2440000000000002</v>
      </c>
      <c r="M20" s="90">
        <v>2.205139</v>
      </c>
      <c r="N20" s="90">
        <v>0.45899999999999996</v>
      </c>
      <c r="O20" s="90">
        <v>0</v>
      </c>
      <c r="P20" s="90">
        <v>9.855791</v>
      </c>
      <c r="Q20" s="90">
        <v>1511.07</v>
      </c>
      <c r="R20" s="91">
        <v>9.855791</v>
      </c>
      <c r="S20" s="90">
        <v>1511.07</v>
      </c>
      <c r="T20" s="84">
        <f t="shared" si="0"/>
        <v>6.5223920797845237E-3</v>
      </c>
      <c r="U20" s="92">
        <v>69.5</v>
      </c>
      <c r="V20" s="85">
        <f t="shared" si="4"/>
        <v>0.45330624954502441</v>
      </c>
      <c r="W20" s="93">
        <f t="shared" si="1"/>
        <v>391.34352478707143</v>
      </c>
      <c r="X20" s="94">
        <f t="shared" si="2"/>
        <v>27.198374972701465</v>
      </c>
    </row>
    <row r="21" spans="1:24" ht="15" x14ac:dyDescent="0.25">
      <c r="A21" s="95">
        <v>2.48</v>
      </c>
      <c r="B21" s="96">
        <v>6.5800131875283652E-3</v>
      </c>
      <c r="C21" s="97">
        <v>0.45731091653322137</v>
      </c>
      <c r="D21" s="95">
        <v>481.12</v>
      </c>
      <c r="E21" s="98" t="s">
        <v>24</v>
      </c>
      <c r="F21" s="99">
        <v>2</v>
      </c>
      <c r="G21" s="100" t="s">
        <v>60</v>
      </c>
      <c r="H21" s="100" t="s">
        <v>44</v>
      </c>
      <c r="I21" s="99">
        <v>46</v>
      </c>
      <c r="J21" s="99" t="s">
        <v>39</v>
      </c>
      <c r="K21" s="101">
        <f t="shared" si="3"/>
        <v>24.782739999999997</v>
      </c>
      <c r="L21" s="101">
        <v>3.468</v>
      </c>
      <c r="M21" s="101">
        <v>6.4141179999999993</v>
      </c>
      <c r="N21" s="101">
        <v>-0.46726200000000001</v>
      </c>
      <c r="O21" s="101">
        <v>0</v>
      </c>
      <c r="P21" s="101">
        <v>15.367883999999998</v>
      </c>
      <c r="Q21" s="101">
        <v>2335.54</v>
      </c>
      <c r="R21" s="102">
        <v>15.367883999999998</v>
      </c>
      <c r="S21" s="101">
        <v>2335.54</v>
      </c>
      <c r="T21" s="96">
        <f t="shared" si="0"/>
        <v>6.5800131875283652E-3</v>
      </c>
      <c r="U21" s="103">
        <v>69.5</v>
      </c>
      <c r="V21" s="97">
        <f t="shared" si="4"/>
        <v>0.45731091653322137</v>
      </c>
      <c r="W21" s="93">
        <f t="shared" si="1"/>
        <v>394.80079125170192</v>
      </c>
      <c r="X21" s="104">
        <f t="shared" si="2"/>
        <v>27.438654991993285</v>
      </c>
    </row>
    <row r="22" spans="1:24" ht="15" x14ac:dyDescent="0.25">
      <c r="A22" s="95">
        <v>2.48</v>
      </c>
      <c r="B22" s="96">
        <v>6.7106777031397304E-3</v>
      </c>
      <c r="C22" s="97">
        <v>0.46639210036821127</v>
      </c>
      <c r="D22" s="95">
        <v>481.12</v>
      </c>
      <c r="E22" s="98" t="s">
        <v>24</v>
      </c>
      <c r="F22" s="99">
        <v>3</v>
      </c>
      <c r="G22" s="100" t="s">
        <v>61</v>
      </c>
      <c r="H22" s="100" t="s">
        <v>44</v>
      </c>
      <c r="I22" s="99">
        <v>62</v>
      </c>
      <c r="J22" s="99" t="s">
        <v>39</v>
      </c>
      <c r="K22" s="101">
        <f t="shared" si="3"/>
        <v>30.309927000000002</v>
      </c>
      <c r="L22" s="101">
        <v>3.06</v>
      </c>
      <c r="M22" s="101">
        <v>11.274956999999999</v>
      </c>
      <c r="N22" s="101">
        <v>0.100929</v>
      </c>
      <c r="O22" s="101">
        <v>0</v>
      </c>
      <c r="P22" s="101">
        <v>15.874041</v>
      </c>
      <c r="Q22" s="101">
        <v>2365.4899999999998</v>
      </c>
      <c r="R22" s="102">
        <v>15.874041</v>
      </c>
      <c r="S22" s="101">
        <v>2365.4899999999998</v>
      </c>
      <c r="T22" s="96">
        <f t="shared" si="0"/>
        <v>6.7106777031397304E-3</v>
      </c>
      <c r="U22" s="105">
        <v>69.5</v>
      </c>
      <c r="V22" s="97">
        <f t="shared" si="4"/>
        <v>0.46639210036821127</v>
      </c>
      <c r="W22" s="93">
        <f t="shared" si="1"/>
        <v>402.64066218838383</v>
      </c>
      <c r="X22" s="104">
        <f t="shared" si="2"/>
        <v>27.983526022092676</v>
      </c>
    </row>
    <row r="23" spans="1:24" ht="15" x14ac:dyDescent="0.25">
      <c r="A23" s="95">
        <v>2.48</v>
      </c>
      <c r="B23" s="96">
        <v>6.9555022677972788E-3</v>
      </c>
      <c r="C23" s="97">
        <v>0.48340740761191087</v>
      </c>
      <c r="D23" s="95">
        <v>481.12</v>
      </c>
      <c r="E23" s="98" t="s">
        <v>24</v>
      </c>
      <c r="F23" s="99">
        <v>4</v>
      </c>
      <c r="G23" s="100" t="s">
        <v>51</v>
      </c>
      <c r="H23" s="100" t="s">
        <v>44</v>
      </c>
      <c r="I23" s="99">
        <v>56</v>
      </c>
      <c r="J23" s="99" t="s">
        <v>39</v>
      </c>
      <c r="K23" s="101">
        <f t="shared" si="3"/>
        <v>27.573005999999999</v>
      </c>
      <c r="L23" s="101">
        <v>3.927</v>
      </c>
      <c r="M23" s="101">
        <v>6.1123299999999992</v>
      </c>
      <c r="N23" s="101">
        <v>-0.10199999999999999</v>
      </c>
      <c r="O23" s="101">
        <v>0</v>
      </c>
      <c r="P23" s="101">
        <v>17.635676</v>
      </c>
      <c r="Q23" s="101">
        <v>2535.5</v>
      </c>
      <c r="R23" s="102">
        <v>17.635676</v>
      </c>
      <c r="S23" s="101">
        <v>2535.5</v>
      </c>
      <c r="T23" s="96">
        <f t="shared" si="0"/>
        <v>6.9555022677972788E-3</v>
      </c>
      <c r="U23" s="103">
        <v>69.5</v>
      </c>
      <c r="V23" s="97">
        <f t="shared" si="4"/>
        <v>0.48340740761191087</v>
      </c>
      <c r="W23" s="93">
        <f t="shared" si="1"/>
        <v>417.33013606783675</v>
      </c>
      <c r="X23" s="104">
        <f t="shared" si="2"/>
        <v>29.004444456714651</v>
      </c>
    </row>
    <row r="24" spans="1:24" ht="15" x14ac:dyDescent="0.25">
      <c r="A24" s="106">
        <v>2.48</v>
      </c>
      <c r="B24" s="96">
        <v>6.9955051741165354E-3</v>
      </c>
      <c r="C24" s="97">
        <v>0.48618760960109919</v>
      </c>
      <c r="D24" s="107">
        <v>481.12</v>
      </c>
      <c r="E24" s="98" t="s">
        <v>24</v>
      </c>
      <c r="F24" s="99">
        <v>5</v>
      </c>
      <c r="G24" s="100" t="s">
        <v>62</v>
      </c>
      <c r="H24" s="100" t="s">
        <v>44</v>
      </c>
      <c r="I24" s="99">
        <v>45</v>
      </c>
      <c r="J24" s="99" t="s">
        <v>39</v>
      </c>
      <c r="K24" s="101">
        <f t="shared" si="3"/>
        <v>26.844525999999998</v>
      </c>
      <c r="L24" s="101">
        <v>3.6719999999999997</v>
      </c>
      <c r="M24" s="101">
        <v>7.544969</v>
      </c>
      <c r="N24" s="101">
        <v>-0.66427499999999995</v>
      </c>
      <c r="O24" s="101">
        <v>0</v>
      </c>
      <c r="P24" s="101">
        <v>16.291831999999999</v>
      </c>
      <c r="Q24" s="101">
        <v>2328.9</v>
      </c>
      <c r="R24" s="102">
        <v>16.291831999999999</v>
      </c>
      <c r="S24" s="101">
        <v>2328.9</v>
      </c>
      <c r="T24" s="96">
        <f t="shared" si="0"/>
        <v>6.9955051741165354E-3</v>
      </c>
      <c r="U24" s="105">
        <v>69.5</v>
      </c>
      <c r="V24" s="97">
        <f t="shared" si="4"/>
        <v>0.48618760960109919</v>
      </c>
      <c r="W24" s="93">
        <f t="shared" si="1"/>
        <v>419.73031044699212</v>
      </c>
      <c r="X24" s="104">
        <f t="shared" si="2"/>
        <v>29.171256576065954</v>
      </c>
    </row>
    <row r="25" spans="1:24" ht="15" x14ac:dyDescent="0.25">
      <c r="A25" s="95">
        <v>2.48</v>
      </c>
      <c r="B25" s="96">
        <v>7.2168487207627426E-3</v>
      </c>
      <c r="C25" s="97">
        <v>0.50157098609301065</v>
      </c>
      <c r="D25" s="95">
        <v>481.12</v>
      </c>
      <c r="E25" s="98" t="s">
        <v>24</v>
      </c>
      <c r="F25" s="99">
        <v>6</v>
      </c>
      <c r="G25" s="100" t="s">
        <v>63</v>
      </c>
      <c r="H25" s="100" t="s">
        <v>44</v>
      </c>
      <c r="I25" s="99">
        <v>45</v>
      </c>
      <c r="J25" s="99" t="s">
        <v>39</v>
      </c>
      <c r="K25" s="101">
        <v>12.751710000000001</v>
      </c>
      <c r="L25" s="101">
        <v>4.0289999999999999</v>
      </c>
      <c r="M25" s="101">
        <v>4.2166860000000002</v>
      </c>
      <c r="N25" s="101">
        <v>-0.66299999999999992</v>
      </c>
      <c r="O25" s="101">
        <v>0</v>
      </c>
      <c r="P25" s="101">
        <v>16.834310000000002</v>
      </c>
      <c r="Q25" s="101">
        <v>2332.64</v>
      </c>
      <c r="R25" s="102">
        <v>16.834310000000002</v>
      </c>
      <c r="S25" s="101">
        <v>2332.64</v>
      </c>
      <c r="T25" s="96">
        <f t="shared" si="0"/>
        <v>7.2168487207627426E-3</v>
      </c>
      <c r="U25" s="103">
        <v>69.5</v>
      </c>
      <c r="V25" s="97">
        <f t="shared" si="4"/>
        <v>0.50157098609301065</v>
      </c>
      <c r="W25" s="93">
        <f t="shared" si="1"/>
        <v>433.01092324576456</v>
      </c>
      <c r="X25" s="104">
        <f t="shared" si="2"/>
        <v>30.094259165580635</v>
      </c>
    </row>
    <row r="26" spans="1:24" ht="15" x14ac:dyDescent="0.25">
      <c r="A26" s="106">
        <v>2.48</v>
      </c>
      <c r="B26" s="96">
        <v>7.2752466320934678E-3</v>
      </c>
      <c r="C26" s="97">
        <v>0.505629640930496</v>
      </c>
      <c r="D26" s="95">
        <v>481.12</v>
      </c>
      <c r="E26" s="98" t="s">
        <v>24</v>
      </c>
      <c r="F26" s="99">
        <v>7</v>
      </c>
      <c r="G26" s="100" t="s">
        <v>64</v>
      </c>
      <c r="H26" s="100" t="s">
        <v>44</v>
      </c>
      <c r="I26" s="99">
        <v>61</v>
      </c>
      <c r="J26" s="99" t="s">
        <v>39</v>
      </c>
      <c r="K26" s="101">
        <f t="shared" si="3"/>
        <v>29.145174000000001</v>
      </c>
      <c r="L26" s="101">
        <v>3.5189999999999997</v>
      </c>
      <c r="M26" s="101">
        <v>5.9260720000000005</v>
      </c>
      <c r="N26" s="101">
        <v>0.172176</v>
      </c>
      <c r="O26" s="101">
        <v>0</v>
      </c>
      <c r="P26" s="101">
        <v>19.527926000000001</v>
      </c>
      <c r="Q26" s="101">
        <v>2684.16</v>
      </c>
      <c r="R26" s="102">
        <v>19.527926000000001</v>
      </c>
      <c r="S26" s="101">
        <v>2684.16</v>
      </c>
      <c r="T26" s="96">
        <f t="shared" si="0"/>
        <v>7.2752466320934678E-3</v>
      </c>
      <c r="U26" s="105">
        <v>69.5</v>
      </c>
      <c r="V26" s="97">
        <f t="shared" si="4"/>
        <v>0.505629640930496</v>
      </c>
      <c r="W26" s="93">
        <f t="shared" si="1"/>
        <v>436.51479792560804</v>
      </c>
      <c r="X26" s="104">
        <f t="shared" si="2"/>
        <v>30.337778455829756</v>
      </c>
    </row>
    <row r="27" spans="1:24" ht="15" x14ac:dyDescent="0.25">
      <c r="A27" s="95">
        <v>2.48</v>
      </c>
      <c r="B27" s="96">
        <v>7.4477484132764536E-3</v>
      </c>
      <c r="C27" s="97">
        <v>0.51761851472271347</v>
      </c>
      <c r="D27" s="95">
        <v>481.12</v>
      </c>
      <c r="E27" s="98" t="s">
        <v>24</v>
      </c>
      <c r="F27" s="99">
        <v>8</v>
      </c>
      <c r="G27" s="100" t="s">
        <v>54</v>
      </c>
      <c r="H27" s="100" t="s">
        <v>44</v>
      </c>
      <c r="I27" s="99">
        <v>20</v>
      </c>
      <c r="J27" s="99" t="s">
        <v>39</v>
      </c>
      <c r="K27" s="101">
        <f t="shared" si="3"/>
        <v>11.941004</v>
      </c>
      <c r="L27" s="101">
        <v>1.4790000000000001</v>
      </c>
      <c r="M27" s="101">
        <v>3.6609730000000003</v>
      </c>
      <c r="N27" s="101">
        <v>-0.35700000000000004</v>
      </c>
      <c r="O27" s="101">
        <v>0</v>
      </c>
      <c r="P27" s="101">
        <v>7.1580309999999994</v>
      </c>
      <c r="Q27" s="101">
        <v>961.1</v>
      </c>
      <c r="R27" s="102">
        <v>7.1580309999999994</v>
      </c>
      <c r="S27" s="101">
        <v>961.1</v>
      </c>
      <c r="T27" s="96">
        <f t="shared" si="0"/>
        <v>7.4477484132764536E-3</v>
      </c>
      <c r="U27" s="103">
        <v>69.5</v>
      </c>
      <c r="V27" s="97">
        <f t="shared" si="4"/>
        <v>0.51761851472271347</v>
      </c>
      <c r="W27" s="93">
        <f t="shared" si="1"/>
        <v>446.86490479658721</v>
      </c>
      <c r="X27" s="104">
        <f t="shared" si="2"/>
        <v>31.05711088336281</v>
      </c>
    </row>
    <row r="28" spans="1:24" ht="15" x14ac:dyDescent="0.25">
      <c r="A28" s="95">
        <v>2.48</v>
      </c>
      <c r="B28" s="96">
        <v>7.574292671364234E-3</v>
      </c>
      <c r="C28" s="97">
        <v>0.52641334065981427</v>
      </c>
      <c r="D28" s="95">
        <v>481.12</v>
      </c>
      <c r="E28" s="98" t="s">
        <v>24</v>
      </c>
      <c r="F28" s="99">
        <v>9</v>
      </c>
      <c r="G28" s="100" t="s">
        <v>53</v>
      </c>
      <c r="H28" s="100" t="s">
        <v>44</v>
      </c>
      <c r="I28" s="99">
        <v>45</v>
      </c>
      <c r="J28" s="99" t="s">
        <v>39</v>
      </c>
      <c r="K28" s="101">
        <f t="shared" si="3"/>
        <v>24.122002999999999</v>
      </c>
      <c r="L28" s="101">
        <v>3.6210000000000004</v>
      </c>
      <c r="M28" s="101">
        <v>4.353993</v>
      </c>
      <c r="N28" s="101">
        <v>-1.4280000000000002</v>
      </c>
      <c r="O28" s="101">
        <v>0</v>
      </c>
      <c r="P28" s="101">
        <v>17.575009999999999</v>
      </c>
      <c r="Q28" s="101">
        <v>2320.35</v>
      </c>
      <c r="R28" s="102">
        <v>17.575009999999999</v>
      </c>
      <c r="S28" s="101">
        <v>2320.35</v>
      </c>
      <c r="T28" s="96">
        <f t="shared" si="0"/>
        <v>7.574292671364234E-3</v>
      </c>
      <c r="U28" s="105">
        <v>69.5</v>
      </c>
      <c r="V28" s="97">
        <f t="shared" si="4"/>
        <v>0.52641334065981427</v>
      </c>
      <c r="W28" s="93">
        <f t="shared" si="1"/>
        <v>454.457560281854</v>
      </c>
      <c r="X28" s="104">
        <f t="shared" si="2"/>
        <v>31.584800439588854</v>
      </c>
    </row>
    <row r="29" spans="1:24" ht="15.75" thickBot="1" x14ac:dyDescent="0.3">
      <c r="A29" s="108">
        <v>2.48</v>
      </c>
      <c r="B29" s="109">
        <v>7.7662187545152438E-3</v>
      </c>
      <c r="C29" s="110">
        <v>0.53975220343880947</v>
      </c>
      <c r="D29" s="108">
        <v>481.12</v>
      </c>
      <c r="E29" s="111" t="s">
        <v>24</v>
      </c>
      <c r="F29" s="112">
        <v>10</v>
      </c>
      <c r="G29" s="113" t="s">
        <v>65</v>
      </c>
      <c r="H29" s="113" t="s">
        <v>44</v>
      </c>
      <c r="I29" s="112">
        <v>24</v>
      </c>
      <c r="J29" s="112" t="s">
        <v>39</v>
      </c>
      <c r="K29" s="114">
        <f t="shared" si="3"/>
        <v>12.673556999999999</v>
      </c>
      <c r="L29" s="115">
        <v>1.6319999999999999</v>
      </c>
      <c r="M29" s="115">
        <v>2.6538659999999998</v>
      </c>
      <c r="N29" s="115">
        <v>-0.22184999999999999</v>
      </c>
      <c r="O29" s="115">
        <v>2.6866410000000003</v>
      </c>
      <c r="P29" s="115">
        <v>5.9228999999999994</v>
      </c>
      <c r="Q29" s="115">
        <v>1107.3599999999999</v>
      </c>
      <c r="R29" s="116">
        <v>8.6</v>
      </c>
      <c r="S29" s="115">
        <v>1107.3599999999999</v>
      </c>
      <c r="T29" s="109">
        <f t="shared" si="0"/>
        <v>7.7662187545152438E-3</v>
      </c>
      <c r="U29" s="103">
        <v>69.5</v>
      </c>
      <c r="V29" s="110">
        <f t="shared" si="4"/>
        <v>0.53975220343880947</v>
      </c>
      <c r="W29" s="117">
        <f t="shared" si="1"/>
        <v>465.97312527091464</v>
      </c>
      <c r="X29" s="118">
        <f t="shared" si="2"/>
        <v>32.385132206328564</v>
      </c>
    </row>
    <row r="30" spans="1:24" ht="12.75" customHeight="1" x14ac:dyDescent="0.25">
      <c r="A30" s="19">
        <v>2.48</v>
      </c>
      <c r="B30" s="20">
        <v>1.7964161219323579E-2</v>
      </c>
      <c r="C30" s="21">
        <v>1.2485092047429889</v>
      </c>
      <c r="D30" s="22">
        <v>481.12</v>
      </c>
      <c r="E30" s="23" t="s">
        <v>25</v>
      </c>
      <c r="F30" s="24">
        <v>1</v>
      </c>
      <c r="G30" s="25" t="s">
        <v>66</v>
      </c>
      <c r="H30" s="25" t="s">
        <v>40</v>
      </c>
      <c r="I30" s="24">
        <v>30</v>
      </c>
      <c r="J30" s="24" t="s">
        <v>39</v>
      </c>
      <c r="K30" s="26">
        <f t="shared" si="3"/>
        <v>34.573996999999999</v>
      </c>
      <c r="L30" s="27">
        <v>2.5499999999999998</v>
      </c>
      <c r="M30" s="27">
        <v>5.15076</v>
      </c>
      <c r="N30" s="27">
        <v>-0.30599999999999999</v>
      </c>
      <c r="O30" s="27">
        <v>0</v>
      </c>
      <c r="P30" s="27">
        <v>27.179236999999997</v>
      </c>
      <c r="Q30" s="27">
        <v>1512.97</v>
      </c>
      <c r="R30" s="28">
        <v>27.179236999999997</v>
      </c>
      <c r="S30" s="27">
        <v>1512.97</v>
      </c>
      <c r="T30" s="20">
        <f t="shared" si="0"/>
        <v>1.7964161219323579E-2</v>
      </c>
      <c r="U30" s="29">
        <v>69.5</v>
      </c>
      <c r="V30" s="21">
        <f t="shared" si="4"/>
        <v>1.2485092047429889</v>
      </c>
      <c r="W30" s="30">
        <f t="shared" si="1"/>
        <v>1077.8496731594148</v>
      </c>
      <c r="X30" s="31">
        <f t="shared" si="2"/>
        <v>74.910552284579325</v>
      </c>
    </row>
    <row r="31" spans="1:24" ht="12.75" customHeight="1" x14ac:dyDescent="0.25">
      <c r="A31" s="32">
        <v>2.48</v>
      </c>
      <c r="B31" s="33">
        <v>1.7983621300240418E-2</v>
      </c>
      <c r="C31" s="34">
        <v>1.2498616803667091</v>
      </c>
      <c r="D31" s="32">
        <v>481.12</v>
      </c>
      <c r="E31" s="35" t="s">
        <v>25</v>
      </c>
      <c r="F31" s="36">
        <v>2</v>
      </c>
      <c r="G31" s="37" t="s">
        <v>67</v>
      </c>
      <c r="H31" s="37" t="s">
        <v>40</v>
      </c>
      <c r="I31" s="36">
        <v>65</v>
      </c>
      <c r="J31" s="36" t="s">
        <v>39</v>
      </c>
      <c r="K31" s="38">
        <f t="shared" si="3"/>
        <v>91.046999</v>
      </c>
      <c r="L31" s="26">
        <v>6.0179999999999998</v>
      </c>
      <c r="M31" s="26">
        <v>13.327713000000001</v>
      </c>
      <c r="N31" s="26">
        <v>-0.40799999999999997</v>
      </c>
      <c r="O31" s="26">
        <v>0</v>
      </c>
      <c r="P31" s="26">
        <v>72.109285999999997</v>
      </c>
      <c r="Q31" s="26">
        <v>4009.72</v>
      </c>
      <c r="R31" s="39">
        <v>72.109285999999997</v>
      </c>
      <c r="S31" s="26">
        <v>4009.72</v>
      </c>
      <c r="T31" s="33">
        <f t="shared" si="0"/>
        <v>1.7983621300240418E-2</v>
      </c>
      <c r="U31" s="40">
        <v>69.5</v>
      </c>
      <c r="V31" s="34">
        <f t="shared" si="4"/>
        <v>1.2498616803667091</v>
      </c>
      <c r="W31" s="41">
        <f t="shared" si="1"/>
        <v>1079.0172780144251</v>
      </c>
      <c r="X31" s="42">
        <f t="shared" si="2"/>
        <v>74.991700822002542</v>
      </c>
    </row>
    <row r="32" spans="1:24" ht="12.75" customHeight="1" x14ac:dyDescent="0.25">
      <c r="A32" s="32">
        <v>2.48</v>
      </c>
      <c r="B32" s="33">
        <v>1.8095261328841001E-2</v>
      </c>
      <c r="C32" s="34">
        <v>1.2576206623544495</v>
      </c>
      <c r="D32" s="32">
        <v>481.12</v>
      </c>
      <c r="E32" s="35" t="s">
        <v>25</v>
      </c>
      <c r="F32" s="36">
        <v>3</v>
      </c>
      <c r="G32" s="37" t="s">
        <v>68</v>
      </c>
      <c r="H32" s="37" t="s">
        <v>40</v>
      </c>
      <c r="I32" s="36">
        <v>30</v>
      </c>
      <c r="J32" s="36" t="s">
        <v>39</v>
      </c>
      <c r="K32" s="38">
        <f t="shared" si="3"/>
        <v>41.951001000000005</v>
      </c>
      <c r="L32" s="26">
        <v>2.4990000000000001</v>
      </c>
      <c r="M32" s="26">
        <v>5.2433000000000005</v>
      </c>
      <c r="N32" s="26">
        <v>5.0999999999999997E-2</v>
      </c>
      <c r="O32" s="26">
        <v>0</v>
      </c>
      <c r="P32" s="26">
        <v>34.157701000000003</v>
      </c>
      <c r="Q32" s="26">
        <v>1887.66</v>
      </c>
      <c r="R32" s="39">
        <v>34.157701000000003</v>
      </c>
      <c r="S32" s="26">
        <v>1887.66</v>
      </c>
      <c r="T32" s="33">
        <f t="shared" si="0"/>
        <v>1.8095261328841001E-2</v>
      </c>
      <c r="U32" s="43">
        <v>69.5</v>
      </c>
      <c r="V32" s="34">
        <f t="shared" si="4"/>
        <v>1.2576206623544495</v>
      </c>
      <c r="W32" s="41">
        <f t="shared" si="1"/>
        <v>1085.7156797304601</v>
      </c>
      <c r="X32" s="42">
        <f t="shared" si="2"/>
        <v>75.457239741266989</v>
      </c>
    </row>
    <row r="33" spans="1:24" ht="12.75" customHeight="1" x14ac:dyDescent="0.25">
      <c r="A33" s="32">
        <v>2.48</v>
      </c>
      <c r="B33" s="33">
        <v>1.815122765278265E-2</v>
      </c>
      <c r="C33" s="34">
        <v>1.2615103218683941</v>
      </c>
      <c r="D33" s="32">
        <v>481.12</v>
      </c>
      <c r="E33" s="35" t="s">
        <v>25</v>
      </c>
      <c r="F33" s="36">
        <v>4</v>
      </c>
      <c r="G33" s="37" t="s">
        <v>69</v>
      </c>
      <c r="H33" s="37" t="s">
        <v>40</v>
      </c>
      <c r="I33" s="36">
        <v>45</v>
      </c>
      <c r="J33" s="36" t="s">
        <v>39</v>
      </c>
      <c r="K33" s="38">
        <f t="shared" si="3"/>
        <v>53.782367999999998</v>
      </c>
      <c r="L33" s="26">
        <v>4.2330000000000005</v>
      </c>
      <c r="M33" s="26">
        <v>7.44794</v>
      </c>
      <c r="N33" s="26">
        <v>-0.31762799999999997</v>
      </c>
      <c r="O33" s="26">
        <v>0</v>
      </c>
      <c r="P33" s="26">
        <v>42.419055999999998</v>
      </c>
      <c r="Q33" s="26">
        <v>2336.98</v>
      </c>
      <c r="R33" s="39">
        <v>42.419055999999998</v>
      </c>
      <c r="S33" s="26">
        <v>2336.98</v>
      </c>
      <c r="T33" s="33">
        <f t="shared" si="0"/>
        <v>1.815122765278265E-2</v>
      </c>
      <c r="U33" s="40">
        <v>69.5</v>
      </c>
      <c r="V33" s="34">
        <f t="shared" si="4"/>
        <v>1.2615103218683941</v>
      </c>
      <c r="W33" s="41">
        <f t="shared" si="1"/>
        <v>1089.073659166959</v>
      </c>
      <c r="X33" s="42">
        <f t="shared" si="2"/>
        <v>75.690619312103649</v>
      </c>
    </row>
    <row r="34" spans="1:24" ht="12.75" customHeight="1" x14ac:dyDescent="0.25">
      <c r="A34" s="44">
        <v>2.48</v>
      </c>
      <c r="B34" s="33">
        <v>1.8181847617788936E-2</v>
      </c>
      <c r="C34" s="34">
        <v>1.2636384094363311</v>
      </c>
      <c r="D34" s="45">
        <v>481.12</v>
      </c>
      <c r="E34" s="35" t="s">
        <v>25</v>
      </c>
      <c r="F34" s="36">
        <v>5</v>
      </c>
      <c r="G34" s="37" t="s">
        <v>46</v>
      </c>
      <c r="H34" s="37" t="s">
        <v>40</v>
      </c>
      <c r="I34" s="36">
        <v>24</v>
      </c>
      <c r="J34" s="36" t="s">
        <v>39</v>
      </c>
      <c r="K34" s="38">
        <f t="shared" si="3"/>
        <v>28.029997999999999</v>
      </c>
      <c r="L34" s="26">
        <v>2.2440000000000002</v>
      </c>
      <c r="M34" s="26">
        <v>3.7743259999999998</v>
      </c>
      <c r="N34" s="26">
        <v>0</v>
      </c>
      <c r="O34" s="26">
        <v>0</v>
      </c>
      <c r="P34" s="26">
        <v>22.011671999999997</v>
      </c>
      <c r="Q34" s="26">
        <v>1210.6400000000001</v>
      </c>
      <c r="R34" s="39">
        <v>22.011671999999997</v>
      </c>
      <c r="S34" s="26">
        <v>1210.6400000000001</v>
      </c>
      <c r="T34" s="33">
        <f t="shared" si="0"/>
        <v>1.8181847617788936E-2</v>
      </c>
      <c r="U34" s="43">
        <v>69.5</v>
      </c>
      <c r="V34" s="34">
        <f t="shared" si="4"/>
        <v>1.2636384094363311</v>
      </c>
      <c r="W34" s="41">
        <f t="shared" si="1"/>
        <v>1090.9108570673361</v>
      </c>
      <c r="X34" s="42">
        <f t="shared" si="2"/>
        <v>75.818304566179847</v>
      </c>
    </row>
    <row r="35" spans="1:24" ht="12.75" customHeight="1" x14ac:dyDescent="0.25">
      <c r="A35" s="32">
        <v>2.48</v>
      </c>
      <c r="B35" s="33">
        <v>1.8211240127639836E-2</v>
      </c>
      <c r="C35" s="34">
        <v>1.2656811888709687</v>
      </c>
      <c r="D35" s="32">
        <v>481.12</v>
      </c>
      <c r="E35" s="35" t="s">
        <v>25</v>
      </c>
      <c r="F35" s="36">
        <v>6</v>
      </c>
      <c r="G35" s="37" t="s">
        <v>82</v>
      </c>
      <c r="H35" s="37" t="s">
        <v>40</v>
      </c>
      <c r="I35" s="36">
        <v>45</v>
      </c>
      <c r="J35" s="36" t="s">
        <v>39</v>
      </c>
      <c r="K35" s="38">
        <f t="shared" si="3"/>
        <v>64.295998999999995</v>
      </c>
      <c r="L35" s="26">
        <v>3.9780000000000002</v>
      </c>
      <c r="M35" s="26">
        <v>8.6678060000000006</v>
      </c>
      <c r="N35" s="26">
        <v>-0.96900000000000008</v>
      </c>
      <c r="O35" s="26">
        <v>0</v>
      </c>
      <c r="P35" s="26">
        <v>52.619192999999996</v>
      </c>
      <c r="Q35" s="26">
        <v>2889.38</v>
      </c>
      <c r="R35" s="39">
        <v>52.619192999999996</v>
      </c>
      <c r="S35" s="26">
        <v>2889.38</v>
      </c>
      <c r="T35" s="33">
        <f t="shared" si="0"/>
        <v>1.8211240127639836E-2</v>
      </c>
      <c r="U35" s="40">
        <v>69.5</v>
      </c>
      <c r="V35" s="34">
        <f t="shared" si="4"/>
        <v>1.2656811888709687</v>
      </c>
      <c r="W35" s="41">
        <f t="shared" si="1"/>
        <v>1092.67440765839</v>
      </c>
      <c r="X35" s="42">
        <f t="shared" si="2"/>
        <v>75.940871332258098</v>
      </c>
    </row>
    <row r="36" spans="1:24" ht="12.75" customHeight="1" x14ac:dyDescent="0.25">
      <c r="A36" s="44">
        <v>2.48</v>
      </c>
      <c r="B36" s="33">
        <v>1.8428870270700212E-2</v>
      </c>
      <c r="C36" s="34">
        <v>1.2808064838136648</v>
      </c>
      <c r="D36" s="32">
        <v>481.12</v>
      </c>
      <c r="E36" s="35" t="s">
        <v>25</v>
      </c>
      <c r="F36" s="36">
        <v>7</v>
      </c>
      <c r="G36" s="37" t="s">
        <v>70</v>
      </c>
      <c r="H36" s="37" t="s">
        <v>40</v>
      </c>
      <c r="I36" s="36">
        <v>30</v>
      </c>
      <c r="J36" s="36" t="s">
        <v>39</v>
      </c>
      <c r="K36" s="38">
        <f t="shared" si="3"/>
        <v>34.216000999999999</v>
      </c>
      <c r="L36" s="26">
        <v>2.3460000000000001</v>
      </c>
      <c r="M36" s="26">
        <v>4.7807330000000006</v>
      </c>
      <c r="N36" s="26">
        <v>-0.71400000000000008</v>
      </c>
      <c r="O36" s="26">
        <v>0</v>
      </c>
      <c r="P36" s="26">
        <v>27.803267999999999</v>
      </c>
      <c r="Q36" s="26">
        <v>1508.68</v>
      </c>
      <c r="R36" s="39">
        <v>27.803267999999999</v>
      </c>
      <c r="S36" s="26">
        <v>1508.68</v>
      </c>
      <c r="T36" s="33">
        <f t="shared" si="0"/>
        <v>1.8428870270700212E-2</v>
      </c>
      <c r="U36" s="43">
        <v>69.5</v>
      </c>
      <c r="V36" s="34">
        <f t="shared" si="4"/>
        <v>1.2808064838136648</v>
      </c>
      <c r="W36" s="41">
        <f t="shared" si="1"/>
        <v>1105.7322162420128</v>
      </c>
      <c r="X36" s="42">
        <f t="shared" si="2"/>
        <v>76.848389028819895</v>
      </c>
    </row>
    <row r="37" spans="1:24" ht="12.75" customHeight="1" x14ac:dyDescent="0.25">
      <c r="A37" s="32">
        <v>2.48</v>
      </c>
      <c r="B37" s="33">
        <v>1.8483198126830053E-2</v>
      </c>
      <c r="C37" s="34">
        <v>1.2845822698146887</v>
      </c>
      <c r="D37" s="32">
        <v>481.12</v>
      </c>
      <c r="E37" s="35" t="s">
        <v>25</v>
      </c>
      <c r="F37" s="36">
        <v>8</v>
      </c>
      <c r="G37" s="37" t="s">
        <v>71</v>
      </c>
      <c r="H37" s="37" t="s">
        <v>40</v>
      </c>
      <c r="I37" s="36">
        <v>30</v>
      </c>
      <c r="J37" s="36" t="s">
        <v>39</v>
      </c>
      <c r="K37" s="38">
        <f t="shared" si="3"/>
        <v>45.056002000000007</v>
      </c>
      <c r="L37" s="26">
        <v>2.6010000000000004</v>
      </c>
      <c r="M37" s="26">
        <v>5.7946330000000001</v>
      </c>
      <c r="N37" s="26">
        <v>-0.20399999999999999</v>
      </c>
      <c r="O37" s="26">
        <v>0</v>
      </c>
      <c r="P37" s="26">
        <v>36.864369000000003</v>
      </c>
      <c r="Q37" s="26">
        <v>1994.48</v>
      </c>
      <c r="R37" s="39">
        <v>36.864369000000003</v>
      </c>
      <c r="S37" s="26">
        <v>1994.48</v>
      </c>
      <c r="T37" s="33">
        <f t="shared" si="0"/>
        <v>1.8483198126830053E-2</v>
      </c>
      <c r="U37" s="40">
        <v>69.5</v>
      </c>
      <c r="V37" s="34">
        <f t="shared" si="4"/>
        <v>1.2845822698146887</v>
      </c>
      <c r="W37" s="41">
        <f t="shared" si="1"/>
        <v>1108.9918876098031</v>
      </c>
      <c r="X37" s="42">
        <f t="shared" si="2"/>
        <v>77.07493618888131</v>
      </c>
    </row>
    <row r="38" spans="1:24" ht="12.75" customHeight="1" x14ac:dyDescent="0.25">
      <c r="A38" s="32">
        <v>2.48</v>
      </c>
      <c r="B38" s="33">
        <v>1.8638325991189426E-2</v>
      </c>
      <c r="C38" s="34">
        <v>1.2953636563876652</v>
      </c>
      <c r="D38" s="32">
        <v>481.12</v>
      </c>
      <c r="E38" s="35" t="s">
        <v>25</v>
      </c>
      <c r="F38" s="36">
        <v>9</v>
      </c>
      <c r="G38" s="37" t="s">
        <v>72</v>
      </c>
      <c r="H38" s="37" t="s">
        <v>40</v>
      </c>
      <c r="I38" s="36">
        <v>30</v>
      </c>
      <c r="J38" s="36" t="s">
        <v>39</v>
      </c>
      <c r="K38" s="38">
        <f t="shared" si="3"/>
        <v>34.545997</v>
      </c>
      <c r="L38" s="26">
        <v>2.1419999999999999</v>
      </c>
      <c r="M38" s="26">
        <v>5.1094390000000001</v>
      </c>
      <c r="N38" s="26">
        <v>-0.71400000000000008</v>
      </c>
      <c r="O38" s="26">
        <v>0</v>
      </c>
      <c r="P38" s="26">
        <v>28.008557999999997</v>
      </c>
      <c r="Q38" s="26">
        <v>1502.74</v>
      </c>
      <c r="R38" s="39">
        <v>28.008557999999997</v>
      </c>
      <c r="S38" s="26">
        <v>1502.74</v>
      </c>
      <c r="T38" s="33">
        <f t="shared" si="0"/>
        <v>1.8638325991189426E-2</v>
      </c>
      <c r="U38" s="43">
        <v>69.5</v>
      </c>
      <c r="V38" s="34">
        <f t="shared" si="4"/>
        <v>1.2953636563876652</v>
      </c>
      <c r="W38" s="41">
        <f t="shared" si="1"/>
        <v>1118.2995594713657</v>
      </c>
      <c r="X38" s="42">
        <f t="shared" si="2"/>
        <v>77.721819383259927</v>
      </c>
    </row>
    <row r="39" spans="1:24" ht="15.75" thickBot="1" x14ac:dyDescent="0.3">
      <c r="A39" s="46">
        <v>2.48</v>
      </c>
      <c r="B39" s="47">
        <v>1.8831126267527337E-2</v>
      </c>
      <c r="C39" s="48">
        <v>1.30876327559315</v>
      </c>
      <c r="D39" s="46">
        <v>481.12</v>
      </c>
      <c r="E39" s="49" t="s">
        <v>25</v>
      </c>
      <c r="F39" s="50">
        <v>10</v>
      </c>
      <c r="G39" s="51" t="s">
        <v>73</v>
      </c>
      <c r="H39" s="51" t="s">
        <v>40</v>
      </c>
      <c r="I39" s="50">
        <v>55</v>
      </c>
      <c r="J39" s="50" t="s">
        <v>39</v>
      </c>
      <c r="K39" s="52">
        <f t="shared" si="3"/>
        <v>66.698000000000008</v>
      </c>
      <c r="L39" s="52">
        <v>4.3860000000000001</v>
      </c>
      <c r="M39" s="52">
        <v>13.972946</v>
      </c>
      <c r="N39" s="52">
        <v>0.40799999999999997</v>
      </c>
      <c r="O39" s="52">
        <v>0</v>
      </c>
      <c r="P39" s="52">
        <v>47.931054000000003</v>
      </c>
      <c r="Q39" s="52">
        <v>2545.31</v>
      </c>
      <c r="R39" s="53">
        <v>47.931054000000003</v>
      </c>
      <c r="S39" s="52">
        <v>2545.31</v>
      </c>
      <c r="T39" s="47">
        <f t="shared" si="0"/>
        <v>1.8831126267527337E-2</v>
      </c>
      <c r="U39" s="40">
        <v>69.5</v>
      </c>
      <c r="V39" s="48">
        <f t="shared" si="4"/>
        <v>1.30876327559315</v>
      </c>
      <c r="W39" s="54">
        <f t="shared" si="1"/>
        <v>1129.8675760516401</v>
      </c>
      <c r="X39" s="55">
        <f t="shared" si="2"/>
        <v>78.525796535588995</v>
      </c>
    </row>
    <row r="40" spans="1:24" ht="12.75" customHeight="1" x14ac:dyDescent="0.25">
      <c r="A40" s="56">
        <v>2.48</v>
      </c>
      <c r="B40" s="57">
        <v>1.8991233369399698E-2</v>
      </c>
      <c r="C40" s="58">
        <v>1.3198907191732789</v>
      </c>
      <c r="D40" s="59">
        <v>481.12</v>
      </c>
      <c r="E40" s="60" t="s">
        <v>26</v>
      </c>
      <c r="F40" s="61">
        <v>1</v>
      </c>
      <c r="G40" s="62" t="s">
        <v>74</v>
      </c>
      <c r="H40" s="62" t="s">
        <v>40</v>
      </c>
      <c r="I40" s="61">
        <v>30</v>
      </c>
      <c r="J40" s="61" t="s">
        <v>39</v>
      </c>
      <c r="K40" s="63">
        <f t="shared" si="3"/>
        <v>48.973005000000001</v>
      </c>
      <c r="L40" s="64">
        <v>3.9780000000000002</v>
      </c>
      <c r="M40" s="64">
        <v>6.4194259999999996</v>
      </c>
      <c r="N40" s="64">
        <v>0.66299999999999992</v>
      </c>
      <c r="O40" s="64">
        <v>0</v>
      </c>
      <c r="P40" s="64">
        <v>37.912579000000001</v>
      </c>
      <c r="Q40" s="64">
        <v>1996.32</v>
      </c>
      <c r="R40" s="65">
        <v>37.912579000000001</v>
      </c>
      <c r="S40" s="64">
        <v>1996.32</v>
      </c>
      <c r="T40" s="57">
        <f t="shared" si="0"/>
        <v>1.8991233369399698E-2</v>
      </c>
      <c r="U40" s="66">
        <v>69.5</v>
      </c>
      <c r="V40" s="58">
        <f t="shared" si="4"/>
        <v>1.3198907191732789</v>
      </c>
      <c r="W40" s="67">
        <f t="shared" si="1"/>
        <v>1139.474002163982</v>
      </c>
      <c r="X40" s="68">
        <f t="shared" si="2"/>
        <v>79.193443150396746</v>
      </c>
    </row>
    <row r="41" spans="1:24" ht="15" x14ac:dyDescent="0.25">
      <c r="A41" s="69">
        <v>2.48</v>
      </c>
      <c r="B41" s="70">
        <v>1.9188745231300531E-2</v>
      </c>
      <c r="C41" s="71">
        <v>1.3336177935753868</v>
      </c>
      <c r="D41" s="69">
        <v>481.12</v>
      </c>
      <c r="E41" s="72" t="s">
        <v>26</v>
      </c>
      <c r="F41" s="73">
        <v>2</v>
      </c>
      <c r="G41" s="74" t="s">
        <v>75</v>
      </c>
      <c r="H41" s="74" t="s">
        <v>40</v>
      </c>
      <c r="I41" s="73">
        <v>62</v>
      </c>
      <c r="J41" s="73" t="s">
        <v>39</v>
      </c>
      <c r="K41" s="75">
        <f t="shared" si="3"/>
        <v>58.893006999999997</v>
      </c>
      <c r="L41" s="75">
        <v>3.8760000000000003</v>
      </c>
      <c r="M41" s="75">
        <v>9.746086</v>
      </c>
      <c r="N41" s="75">
        <v>0.153</v>
      </c>
      <c r="O41" s="75">
        <v>0</v>
      </c>
      <c r="P41" s="75">
        <v>45.117920999999996</v>
      </c>
      <c r="Q41" s="75">
        <v>2351.27</v>
      </c>
      <c r="R41" s="76">
        <v>45.117920999999996</v>
      </c>
      <c r="S41" s="75">
        <v>2351.27</v>
      </c>
      <c r="T41" s="70">
        <f t="shared" si="0"/>
        <v>1.9188745231300531E-2</v>
      </c>
      <c r="U41" s="77">
        <v>69.5</v>
      </c>
      <c r="V41" s="71">
        <f t="shared" si="4"/>
        <v>1.3336177935753868</v>
      </c>
      <c r="W41" s="78">
        <f t="shared" si="1"/>
        <v>1151.3247138780318</v>
      </c>
      <c r="X41" s="79">
        <f t="shared" si="2"/>
        <v>80.017067614523214</v>
      </c>
    </row>
    <row r="42" spans="1:24" ht="15" x14ac:dyDescent="0.25">
      <c r="A42" s="69">
        <v>2.48</v>
      </c>
      <c r="B42" s="70">
        <v>1.9444548197649143E-2</v>
      </c>
      <c r="C42" s="71">
        <v>1.3513960997366155</v>
      </c>
      <c r="D42" s="69">
        <v>481.12</v>
      </c>
      <c r="E42" s="72" t="s">
        <v>26</v>
      </c>
      <c r="F42" s="73">
        <v>3</v>
      </c>
      <c r="G42" s="74" t="s">
        <v>76</v>
      </c>
      <c r="H42" s="74" t="s">
        <v>40</v>
      </c>
      <c r="I42" s="73">
        <v>45</v>
      </c>
      <c r="J42" s="73" t="s">
        <v>39</v>
      </c>
      <c r="K42" s="75">
        <f t="shared" si="3"/>
        <v>56.967992000000002</v>
      </c>
      <c r="L42" s="75">
        <v>3.9780000000000002</v>
      </c>
      <c r="M42" s="75">
        <v>6.9576930000000008</v>
      </c>
      <c r="N42" s="75">
        <v>0.40799999999999997</v>
      </c>
      <c r="O42" s="75">
        <v>0</v>
      </c>
      <c r="P42" s="75">
        <v>45.624299000000001</v>
      </c>
      <c r="Q42" s="75">
        <v>2346.38</v>
      </c>
      <c r="R42" s="76">
        <v>45.624299000000001</v>
      </c>
      <c r="S42" s="75">
        <v>2346.38</v>
      </c>
      <c r="T42" s="70">
        <f t="shared" si="0"/>
        <v>1.9444548197649143E-2</v>
      </c>
      <c r="U42" s="80">
        <v>69.5</v>
      </c>
      <c r="V42" s="71">
        <f t="shared" si="4"/>
        <v>1.3513960997366155</v>
      </c>
      <c r="W42" s="78">
        <f t="shared" si="1"/>
        <v>1166.6728918589486</v>
      </c>
      <c r="X42" s="79">
        <f t="shared" si="2"/>
        <v>81.08376598419693</v>
      </c>
    </row>
    <row r="43" spans="1:24" ht="15" x14ac:dyDescent="0.25">
      <c r="A43" s="69">
        <v>2.48</v>
      </c>
      <c r="B43" s="70">
        <v>1.9619690222119821E-2</v>
      </c>
      <c r="C43" s="71">
        <v>1.3635684704373277</v>
      </c>
      <c r="D43" s="69">
        <v>481.12</v>
      </c>
      <c r="E43" s="72" t="s">
        <v>26</v>
      </c>
      <c r="F43" s="73">
        <v>4</v>
      </c>
      <c r="G43" s="74" t="s">
        <v>81</v>
      </c>
      <c r="H43" s="74" t="s">
        <v>40</v>
      </c>
      <c r="I43" s="73">
        <v>46</v>
      </c>
      <c r="J43" s="73" t="s">
        <v>39</v>
      </c>
      <c r="K43" s="75">
        <f t="shared" si="3"/>
        <v>72.296993999999998</v>
      </c>
      <c r="L43" s="75">
        <v>4.9470000000000001</v>
      </c>
      <c r="M43" s="75">
        <v>10.451093</v>
      </c>
      <c r="N43" s="75">
        <v>-0.153</v>
      </c>
      <c r="O43" s="75">
        <v>0</v>
      </c>
      <c r="P43" s="75">
        <v>57.051901000000001</v>
      </c>
      <c r="Q43" s="75">
        <v>2907.89</v>
      </c>
      <c r="R43" s="76">
        <v>57.051901000000001</v>
      </c>
      <c r="S43" s="75">
        <v>2907.89</v>
      </c>
      <c r="T43" s="70">
        <f t="shared" si="0"/>
        <v>1.9619690222119821E-2</v>
      </c>
      <c r="U43" s="77">
        <v>69.5</v>
      </c>
      <c r="V43" s="71">
        <f t="shared" si="4"/>
        <v>1.3635684704373277</v>
      </c>
      <c r="W43" s="78">
        <f t="shared" si="1"/>
        <v>1177.1814133271891</v>
      </c>
      <c r="X43" s="79">
        <f t="shared" si="2"/>
        <v>81.814108226239654</v>
      </c>
    </row>
    <row r="44" spans="1:24" ht="15" x14ac:dyDescent="0.25">
      <c r="A44" s="81">
        <v>2.48</v>
      </c>
      <c r="B44" s="70">
        <v>1.9726329836068375E-2</v>
      </c>
      <c r="C44" s="71">
        <v>1.3709799236067521</v>
      </c>
      <c r="D44" s="82">
        <v>481.12</v>
      </c>
      <c r="E44" s="72" t="s">
        <v>26</v>
      </c>
      <c r="F44" s="73">
        <v>5</v>
      </c>
      <c r="G44" s="74" t="s">
        <v>77</v>
      </c>
      <c r="H44" s="74" t="s">
        <v>40</v>
      </c>
      <c r="I44" s="73">
        <v>45</v>
      </c>
      <c r="J44" s="73" t="s">
        <v>39</v>
      </c>
      <c r="K44" s="75">
        <f t="shared" si="3"/>
        <v>56.280190000000005</v>
      </c>
      <c r="L44" s="75">
        <v>3.7739999999999996</v>
      </c>
      <c r="M44" s="75">
        <v>7.8102869999999998</v>
      </c>
      <c r="N44" s="75">
        <v>-1.4998079999999998</v>
      </c>
      <c r="O44" s="75">
        <v>0</v>
      </c>
      <c r="P44" s="75">
        <v>46.195711000000003</v>
      </c>
      <c r="Q44" s="75">
        <v>2341.83</v>
      </c>
      <c r="R44" s="76">
        <v>46.195711000000003</v>
      </c>
      <c r="S44" s="75">
        <v>2341.83</v>
      </c>
      <c r="T44" s="70">
        <f t="shared" si="0"/>
        <v>1.9726329836068375E-2</v>
      </c>
      <c r="U44" s="80">
        <v>69.5</v>
      </c>
      <c r="V44" s="71">
        <f t="shared" si="4"/>
        <v>1.3709799236067521</v>
      </c>
      <c r="W44" s="78">
        <f t="shared" si="1"/>
        <v>1183.5797901641026</v>
      </c>
      <c r="X44" s="79">
        <f t="shared" si="2"/>
        <v>82.258795416405135</v>
      </c>
    </row>
    <row r="45" spans="1:24" ht="15" x14ac:dyDescent="0.25">
      <c r="A45" s="69">
        <v>2.48</v>
      </c>
      <c r="B45" s="70">
        <v>1.9766548106909972E-2</v>
      </c>
      <c r="C45" s="71">
        <v>1.3737750934302431</v>
      </c>
      <c r="D45" s="69">
        <v>481.12</v>
      </c>
      <c r="E45" s="72" t="s">
        <v>26</v>
      </c>
      <c r="F45" s="73">
        <v>6</v>
      </c>
      <c r="G45" s="74" t="s">
        <v>55</v>
      </c>
      <c r="H45" s="74" t="s">
        <v>40</v>
      </c>
      <c r="I45" s="73">
        <v>45</v>
      </c>
      <c r="J45" s="73" t="s">
        <v>39</v>
      </c>
      <c r="K45" s="75">
        <f t="shared" si="3"/>
        <v>58.100394000000001</v>
      </c>
      <c r="L45" s="75">
        <v>3.6210000000000004</v>
      </c>
      <c r="M45" s="75">
        <v>8.5636589999999995</v>
      </c>
      <c r="N45" s="75">
        <v>-9.9602999999999997E-2</v>
      </c>
      <c r="O45" s="75">
        <v>0</v>
      </c>
      <c r="P45" s="75">
        <v>46.015338</v>
      </c>
      <c r="Q45" s="75">
        <v>2327.94</v>
      </c>
      <c r="R45" s="76">
        <v>46.015338</v>
      </c>
      <c r="S45" s="75">
        <v>2327.94</v>
      </c>
      <c r="T45" s="70">
        <f t="shared" si="0"/>
        <v>1.9766548106909972E-2</v>
      </c>
      <c r="U45" s="77">
        <v>69.5</v>
      </c>
      <c r="V45" s="71">
        <f t="shared" si="4"/>
        <v>1.3737750934302431</v>
      </c>
      <c r="W45" s="78">
        <f t="shared" si="1"/>
        <v>1185.9928864145984</v>
      </c>
      <c r="X45" s="79">
        <f t="shared" si="2"/>
        <v>82.426505605814583</v>
      </c>
    </row>
    <row r="46" spans="1:24" ht="15" x14ac:dyDescent="0.25">
      <c r="A46" s="81">
        <v>2.48</v>
      </c>
      <c r="B46" s="70">
        <v>2.2250401581549964E-2</v>
      </c>
      <c r="C46" s="71">
        <v>1.5464029099177226</v>
      </c>
      <c r="D46" s="69">
        <v>481.12</v>
      </c>
      <c r="E46" s="72" t="s">
        <v>26</v>
      </c>
      <c r="F46" s="73">
        <v>7</v>
      </c>
      <c r="G46" s="74" t="s">
        <v>78</v>
      </c>
      <c r="H46" s="74" t="s">
        <v>40</v>
      </c>
      <c r="I46" s="73">
        <v>30</v>
      </c>
      <c r="J46" s="73" t="s">
        <v>39</v>
      </c>
      <c r="K46" s="75">
        <f t="shared" si="3"/>
        <v>52.366006000000006</v>
      </c>
      <c r="L46" s="75">
        <v>3.1110000000000002</v>
      </c>
      <c r="M46" s="75">
        <v>5.9444129999999999</v>
      </c>
      <c r="N46" s="75">
        <v>0.20399999999999999</v>
      </c>
      <c r="O46" s="75">
        <v>0</v>
      </c>
      <c r="P46" s="75">
        <v>43.106593000000004</v>
      </c>
      <c r="Q46" s="75">
        <v>1937.34</v>
      </c>
      <c r="R46" s="76">
        <v>43.106593000000004</v>
      </c>
      <c r="S46" s="75">
        <v>1937.34</v>
      </c>
      <c r="T46" s="70">
        <f t="shared" si="0"/>
        <v>2.2250401581549964E-2</v>
      </c>
      <c r="U46" s="80">
        <v>69.5</v>
      </c>
      <c r="V46" s="71">
        <f t="shared" si="4"/>
        <v>1.5464029099177226</v>
      </c>
      <c r="W46" s="78">
        <f t="shared" si="1"/>
        <v>1335.0240948929979</v>
      </c>
      <c r="X46" s="79">
        <f t="shared" si="2"/>
        <v>92.784174595063362</v>
      </c>
    </row>
    <row r="47" spans="1:24" ht="15" x14ac:dyDescent="0.25">
      <c r="A47" s="69">
        <v>2.48</v>
      </c>
      <c r="B47" s="70">
        <v>2.253986702847598E-2</v>
      </c>
      <c r="C47" s="71">
        <v>1.5665207584790806</v>
      </c>
      <c r="D47" s="69">
        <v>481.12</v>
      </c>
      <c r="E47" s="72" t="s">
        <v>26</v>
      </c>
      <c r="F47" s="73">
        <v>8</v>
      </c>
      <c r="G47" s="74" t="s">
        <v>79</v>
      </c>
      <c r="H47" s="74" t="s">
        <v>40</v>
      </c>
      <c r="I47" s="73">
        <v>30</v>
      </c>
      <c r="J47" s="73" t="s">
        <v>39</v>
      </c>
      <c r="K47" s="75">
        <f t="shared" si="3"/>
        <v>42.241001000000004</v>
      </c>
      <c r="L47" s="75">
        <v>2.907</v>
      </c>
      <c r="M47" s="75">
        <v>6.1638930000000007</v>
      </c>
      <c r="N47" s="75">
        <v>-0.96900000000000008</v>
      </c>
      <c r="O47" s="75">
        <v>0</v>
      </c>
      <c r="P47" s="75">
        <v>34.139108</v>
      </c>
      <c r="Q47" s="75">
        <v>1514.61</v>
      </c>
      <c r="R47" s="152">
        <v>34.139108</v>
      </c>
      <c r="S47" s="75">
        <v>1514.61</v>
      </c>
      <c r="T47" s="70">
        <f t="shared" si="0"/>
        <v>2.253986702847598E-2</v>
      </c>
      <c r="U47" s="80">
        <v>69.5</v>
      </c>
      <c r="V47" s="71">
        <f>T47*U47</f>
        <v>1.5665207584790806</v>
      </c>
      <c r="W47" s="78">
        <f t="shared" si="1"/>
        <v>1352.3920217085588</v>
      </c>
      <c r="X47" s="79">
        <f>W47*U47/1000</f>
        <v>93.991245508744839</v>
      </c>
    </row>
    <row r="48" spans="1:24" ht="15" x14ac:dyDescent="0.25">
      <c r="A48" s="69">
        <v>2.48</v>
      </c>
      <c r="B48" s="70">
        <v>2.3207635009310987E-2</v>
      </c>
      <c r="C48" s="71">
        <v>1.6129306331471136</v>
      </c>
      <c r="D48" s="69">
        <v>481.12</v>
      </c>
      <c r="E48" s="154" t="s">
        <v>26</v>
      </c>
      <c r="F48" s="73">
        <v>9</v>
      </c>
      <c r="G48" s="74" t="s">
        <v>80</v>
      </c>
      <c r="H48" s="74" t="s">
        <v>40</v>
      </c>
      <c r="I48" s="73">
        <v>1</v>
      </c>
      <c r="J48" s="73" t="s">
        <v>39</v>
      </c>
      <c r="K48" s="75">
        <f t="shared" si="3"/>
        <v>0.997</v>
      </c>
      <c r="L48" s="74">
        <v>0</v>
      </c>
      <c r="M48" s="161">
        <v>0</v>
      </c>
      <c r="N48" s="75">
        <v>0</v>
      </c>
      <c r="O48" s="75">
        <v>0</v>
      </c>
      <c r="P48" s="75">
        <v>0.997</v>
      </c>
      <c r="Q48" s="74">
        <v>42.96</v>
      </c>
      <c r="R48" s="152">
        <v>0.997</v>
      </c>
      <c r="S48" s="74">
        <v>42.96</v>
      </c>
      <c r="T48" s="70">
        <f t="shared" si="0"/>
        <v>2.3207635009310987E-2</v>
      </c>
      <c r="U48" s="77">
        <v>69.5</v>
      </c>
      <c r="V48" s="71">
        <f>T48*U48</f>
        <v>1.6129306331471136</v>
      </c>
      <c r="W48" s="71">
        <f t="shared" si="1"/>
        <v>1392.4581005586592</v>
      </c>
      <c r="X48" s="155">
        <f>W48*U48/1000</f>
        <v>96.775837988826808</v>
      </c>
    </row>
    <row r="49" spans="1:24" s="13" customFormat="1" ht="15" x14ac:dyDescent="0.25">
      <c r="A49" s="156">
        <v>2.48</v>
      </c>
      <c r="B49" s="70">
        <v>2.3773830401725909E-2</v>
      </c>
      <c r="C49" s="162">
        <v>1.6522812129199507</v>
      </c>
      <c r="D49" s="156">
        <v>481.12</v>
      </c>
      <c r="E49" s="157" t="s">
        <v>26</v>
      </c>
      <c r="F49" s="157">
        <v>10</v>
      </c>
      <c r="G49" s="156" t="s">
        <v>49</v>
      </c>
      <c r="H49" s="74" t="s">
        <v>40</v>
      </c>
      <c r="I49" s="157">
        <v>20</v>
      </c>
      <c r="J49" s="157" t="s">
        <v>39</v>
      </c>
      <c r="K49" s="75">
        <f t="shared" si="3"/>
        <v>33.731002000000004</v>
      </c>
      <c r="L49" s="156">
        <v>2.04</v>
      </c>
      <c r="M49" s="159">
        <v>4.3110330000000001</v>
      </c>
      <c r="N49" s="75">
        <v>5.0999999999999997E-2</v>
      </c>
      <c r="O49" s="75">
        <v>0</v>
      </c>
      <c r="P49" s="159">
        <v>27.328969000000001</v>
      </c>
      <c r="Q49" s="159">
        <v>1149.54</v>
      </c>
      <c r="R49" s="160">
        <v>27.328969000000001</v>
      </c>
      <c r="S49" s="156">
        <v>1149.54</v>
      </c>
      <c r="T49" s="70">
        <f t="shared" si="0"/>
        <v>2.3773830401725909E-2</v>
      </c>
      <c r="U49" s="77">
        <v>69.5</v>
      </c>
      <c r="V49" s="71">
        <f>T49*U49</f>
        <v>1.6522812129199507</v>
      </c>
      <c r="W49" s="71">
        <f t="shared" si="1"/>
        <v>1426.4298241035544</v>
      </c>
      <c r="X49" s="155">
        <f>W49*U49/1000</f>
        <v>99.136872775197034</v>
      </c>
    </row>
    <row r="50" spans="1:24" s="158" customFormat="1" ht="15" x14ac:dyDescent="0.25">
      <c r="H50" s="14"/>
      <c r="N50" s="14"/>
      <c r="O50" s="14"/>
      <c r="T50" s="15"/>
      <c r="U50" s="16"/>
      <c r="V50" s="17"/>
      <c r="W50" s="17"/>
      <c r="X50" s="18"/>
    </row>
  </sheetData>
  <autoFilter ref="A9:X48" xr:uid="{00000000-0009-0000-0000-000000000000}"/>
  <mergeCells count="20">
    <mergeCell ref="A3:X3"/>
    <mergeCell ref="A6:A7"/>
    <mergeCell ref="D6:D7"/>
    <mergeCell ref="H6:H8"/>
    <mergeCell ref="E6:E8"/>
    <mergeCell ref="F6:F8"/>
    <mergeCell ref="G6:G8"/>
    <mergeCell ref="I6:I7"/>
    <mergeCell ref="J6:J7"/>
    <mergeCell ref="K6:P6"/>
    <mergeCell ref="W6:W7"/>
    <mergeCell ref="X6:X7"/>
    <mergeCell ref="Q6:Q7"/>
    <mergeCell ref="R6:R7"/>
    <mergeCell ref="V6:V7"/>
    <mergeCell ref="B6:B7"/>
    <mergeCell ref="C6:C7"/>
    <mergeCell ref="S6:S7"/>
    <mergeCell ref="T6:T7"/>
    <mergeCell ref="U6:U7"/>
  </mergeCells>
  <pageMargins left="0" right="0" top="0.5" bottom="0.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Adomas ŪSELIS</dc:creator>
  <cp:lastModifiedBy>Rita Bugiene</cp:lastModifiedBy>
  <cp:lastPrinted>2021-12-21T11:33:01Z</cp:lastPrinted>
  <dcterms:created xsi:type="dcterms:W3CDTF">2017-06-16T06:42:05Z</dcterms:created>
  <dcterms:modified xsi:type="dcterms:W3CDTF">2025-02-24T12:11:26Z</dcterms:modified>
</cp:coreProperties>
</file>