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tab\Desktop\202601_menuo\Spalvota\"/>
    </mc:Choice>
  </mc:AlternateContent>
  <xr:revisionPtr revIDLastSave="0" documentId="13_ncr:1_{1FB7D1A7-135D-418E-88FF-9AC8D359DC4E}" xr6:coauthVersionLast="36" xr6:coauthVersionMax="36" xr10:uidLastSave="{00000000-0000-0000-0000-000000000000}"/>
  <bookViews>
    <workbookView xWindow="0" yWindow="0" windowWidth="28800" windowHeight="10635" xr2:uid="{00000000-000D-0000-FFFF-FFFF00000000}"/>
  </bookViews>
  <sheets>
    <sheet name="202601" sheetId="1" r:id="rId1"/>
  </sheets>
  <definedNames>
    <definedName name="_xlnm._FilterDatabase" localSheetId="0" hidden="1">'202601'!$A$9:$X$48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W49" i="1" s="1"/>
  <c r="X49" i="1" s="1"/>
  <c r="K49" i="1"/>
  <c r="V49" i="1" l="1"/>
  <c r="K48" i="1"/>
  <c r="T48" i="1"/>
  <c r="W48" i="1" s="1"/>
  <c r="X48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10" i="1"/>
  <c r="V48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W47" i="1" l="1"/>
  <c r="X47" i="1" s="1"/>
  <c r="W46" i="1"/>
  <c r="X46" i="1" s="1"/>
  <c r="V44" i="1"/>
  <c r="W42" i="1"/>
  <c r="X42" i="1" s="1"/>
  <c r="V40" i="1"/>
  <c r="W38" i="1"/>
  <c r="X38" i="1" s="1"/>
  <c r="W36" i="1"/>
  <c r="X36" i="1" s="1"/>
  <c r="W34" i="1"/>
  <c r="X34" i="1" s="1"/>
  <c r="W32" i="1"/>
  <c r="X32" i="1" s="1"/>
  <c r="W30" i="1"/>
  <c r="X30" i="1" s="1"/>
  <c r="V28" i="1"/>
  <c r="W26" i="1"/>
  <c r="X26" i="1" s="1"/>
  <c r="V24" i="1"/>
  <c r="W22" i="1"/>
  <c r="X22" i="1" s="1"/>
  <c r="W20" i="1"/>
  <c r="X20" i="1" s="1"/>
  <c r="W18" i="1"/>
  <c r="X18" i="1" s="1"/>
  <c r="W16" i="1"/>
  <c r="X16" i="1" s="1"/>
  <c r="W14" i="1"/>
  <c r="V12" i="1"/>
  <c r="W45" i="1"/>
  <c r="X45" i="1" s="1"/>
  <c r="W43" i="1"/>
  <c r="X43" i="1" s="1"/>
  <c r="W41" i="1"/>
  <c r="X41" i="1" s="1"/>
  <c r="W39" i="1"/>
  <c r="X39" i="1" s="1"/>
  <c r="W37" i="1"/>
  <c r="X37" i="1" s="1"/>
  <c r="W35" i="1"/>
  <c r="X35" i="1" s="1"/>
  <c r="W33" i="1"/>
  <c r="X33" i="1" s="1"/>
  <c r="W31" i="1"/>
  <c r="X31" i="1" s="1"/>
  <c r="W29" i="1"/>
  <c r="X29" i="1" s="1"/>
  <c r="W27" i="1"/>
  <c r="X27" i="1" s="1"/>
  <c r="W25" i="1"/>
  <c r="X25" i="1" s="1"/>
  <c r="W23" i="1"/>
  <c r="X23" i="1" s="1"/>
  <c r="W21" i="1"/>
  <c r="X21" i="1" s="1"/>
  <c r="W19" i="1"/>
  <c r="X19" i="1" s="1"/>
  <c r="W17" i="1"/>
  <c r="X17" i="1" s="1"/>
  <c r="W15" i="1"/>
  <c r="X15" i="1" s="1"/>
  <c r="W13" i="1"/>
  <c r="V36" i="1"/>
  <c r="V20" i="1"/>
  <c r="W44" i="1"/>
  <c r="X44" i="1" s="1"/>
  <c r="W28" i="1"/>
  <c r="X28" i="1" s="1"/>
  <c r="V47" i="1"/>
  <c r="V32" i="1"/>
  <c r="V16" i="1"/>
  <c r="W40" i="1"/>
  <c r="X40" i="1" s="1"/>
  <c r="W24" i="1"/>
  <c r="X24" i="1" s="1"/>
  <c r="V43" i="1"/>
  <c r="V39" i="1"/>
  <c r="V35" i="1"/>
  <c r="V31" i="1"/>
  <c r="V27" i="1"/>
  <c r="V23" i="1"/>
  <c r="V19" i="1"/>
  <c r="V15" i="1"/>
  <c r="V46" i="1"/>
  <c r="V42" i="1"/>
  <c r="V38" i="1"/>
  <c r="V34" i="1"/>
  <c r="V30" i="1"/>
  <c r="V26" i="1"/>
  <c r="V22" i="1"/>
  <c r="V18" i="1"/>
  <c r="V14" i="1"/>
  <c r="V45" i="1"/>
  <c r="V41" i="1"/>
  <c r="V37" i="1"/>
  <c r="V33" i="1"/>
  <c r="V29" i="1"/>
  <c r="V25" i="1"/>
  <c r="V21" i="1"/>
  <c r="V17" i="1"/>
  <c r="V13" i="1"/>
  <c r="T10" i="1" l="1"/>
  <c r="W12" i="1"/>
  <c r="X12" i="1" s="1"/>
  <c r="V11" i="1"/>
  <c r="V10" i="1" l="1"/>
  <c r="W10" i="1"/>
  <c r="X10" i="1" s="1"/>
  <c r="X13" i="1"/>
  <c r="W11" i="1"/>
  <c r="X11" i="1" s="1"/>
  <c r="X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Ramune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pateikite visų CŠT šiluma aprūpinamų daugiabučių gyvenamųjų namų, kuriems šilumą tiekia Jūsų įmonė, vidutinį šilumos suvartojimą (MWh) 1 m2 buto šildymui  per ataskaitinį mėnesį (žr. paaiškinimus)
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Nurodykite pastatų grupės kategoriją (I, II, III arba IV) (žr. paaiškinimus lentelės apačioje)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Nurodykite:
</t>
        </r>
        <r>
          <rPr>
            <sz val="9"/>
            <color indexed="81"/>
            <rFont val="Tahoma"/>
            <family val="2"/>
            <charset val="186"/>
          </rPr>
          <t>Pilnai renovuotas
Dalinai renovuotas
Nerenovuotas
Nėra duomenų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<sst xmlns="http://schemas.openxmlformats.org/spreadsheetml/2006/main" count="206" uniqueCount="84">
  <si>
    <t>Adresas</t>
  </si>
  <si>
    <t>Butų sk.</t>
  </si>
  <si>
    <t>Statybos metai</t>
  </si>
  <si>
    <t>Namo 
plotas</t>
  </si>
  <si>
    <t>Apmokestinta šiluma šildymui gyventojams</t>
  </si>
  <si>
    <t>Butų 
plotas</t>
  </si>
  <si>
    <t xml:space="preserve">Šilumos 
suvartojimas šildymui </t>
  </si>
  <si>
    <t xml:space="preserve">Šilumos kaina gyventojams
(su PVM) </t>
  </si>
  <si>
    <t>Mokėjimai už šilumą 1 m² ploto šildymui                 (su PVM)</t>
  </si>
  <si>
    <t>Šilumos suvartojimas 60 m² ploto buto šildymui</t>
  </si>
  <si>
    <t>Mokėjimai už šilumą 60 m² ploto buto šildymui 
(su PVM)</t>
  </si>
  <si>
    <t xml:space="preserve">Iš viso 
</t>
  </si>
  <si>
    <t xml:space="preserve">Karštam vandeniui ruošti </t>
  </si>
  <si>
    <t>Karšto vandens temp. palaikymui</t>
  </si>
  <si>
    <t>vnt.</t>
  </si>
  <si>
    <t>metai</t>
  </si>
  <si>
    <t>MWh</t>
  </si>
  <si>
    <t>m²</t>
  </si>
  <si>
    <t>MWh/m²/mėn</t>
  </si>
  <si>
    <t>Eur/MWh</t>
  </si>
  <si>
    <t>Eur/m²/mėn</t>
  </si>
  <si>
    <t>kWh/mėn</t>
  </si>
  <si>
    <t>Eur/mėn</t>
  </si>
  <si>
    <t>I</t>
  </si>
  <si>
    <t>II</t>
  </si>
  <si>
    <t>III</t>
  </si>
  <si>
    <t>IV</t>
  </si>
  <si>
    <t>Dieno-laipsniai</t>
  </si>
  <si>
    <t>Nr.</t>
  </si>
  <si>
    <t xml:space="preserve">Butų ir kitų patalpų šildymui </t>
  </si>
  <si>
    <t>Su nepaskirstytu karštu vandeniu</t>
  </si>
  <si>
    <t>Bendrosioms reikmėms</t>
  </si>
  <si>
    <t xml:space="preserve">Vidutinė lauko oro temperatūra </t>
  </si>
  <si>
    <r>
      <rPr>
        <vertAlign val="superscript"/>
        <sz val="8"/>
        <rFont val="Arial"/>
        <family val="2"/>
        <charset val="186"/>
      </rPr>
      <t>0</t>
    </r>
    <r>
      <rPr>
        <sz val="8"/>
        <rFont val="Arial"/>
        <family val="2"/>
        <charset val="186"/>
      </rPr>
      <t>C</t>
    </r>
  </si>
  <si>
    <t>Namo renovacijos tipas</t>
  </si>
  <si>
    <t>Suvartotas šilumos kiekis pastate:</t>
  </si>
  <si>
    <t>Pastatų grupės kategorija pagal šilumos suvartojimą</t>
  </si>
  <si>
    <t>Vidutinis šilumos suvartojimas šildymui daugiabučiuose namuose</t>
  </si>
  <si>
    <t>Vidutinis mokėjimas už šilumą 1 m² ploto šildymui                 (su PVM)</t>
  </si>
  <si>
    <t>iki 1992</t>
  </si>
  <si>
    <t>nerenovuotas</t>
  </si>
  <si>
    <t>SODŲ 8</t>
  </si>
  <si>
    <t>ŽEMAITIJOS 19</t>
  </si>
  <si>
    <t>renovuotas</t>
  </si>
  <si>
    <t xml:space="preserve"> renovuotas</t>
  </si>
  <si>
    <t>BAŽNYČIOS 21</t>
  </si>
  <si>
    <t>P.VILEIŠIO 4</t>
  </si>
  <si>
    <t>NAFTININKŲ 14</t>
  </si>
  <si>
    <t>TYLIOJI 24</t>
  </si>
  <si>
    <t>ŽEMAITIJOS 17</t>
  </si>
  <si>
    <t>VENTOS 73</t>
  </si>
  <si>
    <t>S.DAUKANTO 12</t>
  </si>
  <si>
    <t>Gamyklos g.15-ojo NSB</t>
  </si>
  <si>
    <t>Gamyklos g. 31-ojo NSB</t>
  </si>
  <si>
    <t>VENTOS 45</t>
  </si>
  <si>
    <t>GEDIMINO 11</t>
  </si>
  <si>
    <t>NAFTININKŲ 22</t>
  </si>
  <si>
    <t>VENTOS 57</t>
  </si>
  <si>
    <t>ŽEMAITIJOS 9</t>
  </si>
  <si>
    <t>GAMYKLOS 17</t>
  </si>
  <si>
    <t>NAFTININKŲ 8</t>
  </si>
  <si>
    <t>DRAUGYSTĖS 7</t>
  </si>
  <si>
    <t>NAFTININKŲ 48</t>
  </si>
  <si>
    <t>VENTOS 33</t>
  </si>
  <si>
    <t>VENTOS 24</t>
  </si>
  <si>
    <t>PAVENČIŲ 21</t>
  </si>
  <si>
    <t>ŽEMAITIJOS 7</t>
  </si>
  <si>
    <t>TAIKOS 10</t>
  </si>
  <si>
    <t>DRAUGYSTĖS 28</t>
  </si>
  <si>
    <t>PAVASARIO 12</t>
  </si>
  <si>
    <t>Pavasario g.25-ojo NSB</t>
  </si>
  <si>
    <t>Šilumos suvartojimo ir mokėjimų už šilumą analizė Mažeikių daugiabučiuose gyvenamuosiuose namuose  (2026 m. sausio mėn)</t>
  </si>
  <si>
    <t>ŽEMAITIJOS 60</t>
  </si>
  <si>
    <t>SODŲ 22</t>
  </si>
  <si>
    <t>ŽEMAITIJOS 64</t>
  </si>
  <si>
    <t>JUODPELKIO 6</t>
  </si>
  <si>
    <t>SEDOS 33</t>
  </si>
  <si>
    <t>M.DAUKŠOS 34</t>
  </si>
  <si>
    <t>TAIKOS 9</t>
  </si>
  <si>
    <t>PAVENČIŲ 41</t>
  </si>
  <si>
    <t>M.K.ČIURLIONIO 8</t>
  </si>
  <si>
    <t>SEDOS 37</t>
  </si>
  <si>
    <t>Pavasario g.27-ojo NSB</t>
  </si>
  <si>
    <t>LAISVĖS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</si>
</sst>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#,##0.0\ _€"/>
    <numFmt numFmtId="167" formatCode="#,##0.00\ _€"/>
  </numFmts>
  <fonts count="12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vertAlign val="superscript"/>
      <sz val="8"/>
      <name val="Arial"/>
      <family val="2"/>
      <charset val="186"/>
    </font>
    <font>
      <b/>
      <sz val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6"/>
      <name val="Times New Roman"/>
      <family val="1"/>
    </font>
    <font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4" fillId="0" borderId="0" xfId="0" applyFont="1"/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>
      <alignment horizontal="center"/>
    </xf>
    <xf numFmtId="0" fontId="0" fillId="0" borderId="0" xfId="0" applyBorder="1"/>
    <xf numFmtId="0" fontId="9" fillId="2" borderId="0" xfId="0" applyFont="1" applyFill="1" applyBorder="1" applyProtection="1">
      <protection locked="0"/>
    </xf>
    <xf numFmtId="165" fontId="9" fillId="2" borderId="0" xfId="0" applyNumberFormat="1" applyFont="1" applyFill="1" applyBorder="1"/>
    <xf numFmtId="2" fontId="9" fillId="2" borderId="0" xfId="0" applyNumberFormat="1" applyFont="1" applyFill="1" applyBorder="1" applyProtection="1">
      <protection locked="0"/>
    </xf>
    <xf numFmtId="2" fontId="9" fillId="2" borderId="0" xfId="0" applyNumberFormat="1" applyFont="1" applyFill="1" applyBorder="1" applyAlignment="1">
      <alignment horizontal="left" indent="3"/>
    </xf>
    <xf numFmtId="1" fontId="9" fillId="2" borderId="0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vertical="center"/>
      <protection locked="0"/>
    </xf>
    <xf numFmtId="165" fontId="9" fillId="4" borderId="17" xfId="0" applyNumberFormat="1" applyFont="1" applyFill="1" applyBorder="1"/>
    <xf numFmtId="2" fontId="9" fillId="4" borderId="17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Protection="1">
      <protection locked="0"/>
    </xf>
    <xf numFmtId="164" fontId="9" fillId="4" borderId="8" xfId="0" applyNumberFormat="1" applyFont="1" applyFill="1" applyBorder="1" applyProtection="1">
      <protection locked="0"/>
    </xf>
    <xf numFmtId="164" fontId="9" fillId="4" borderId="17" xfId="0" applyNumberFormat="1" applyFont="1" applyFill="1" applyBorder="1" applyProtection="1">
      <protection locked="0"/>
    </xf>
    <xf numFmtId="164" fontId="9" fillId="4" borderId="17" xfId="0" applyNumberFormat="1" applyFont="1" applyFill="1" applyBorder="1" applyAlignment="1" applyProtection="1">
      <alignment horizontal="left" indent="4"/>
      <protection locked="0"/>
    </xf>
    <xf numFmtId="2" fontId="9" fillId="4" borderId="17" xfId="0" applyNumberFormat="1" applyFont="1" applyFill="1" applyBorder="1" applyProtection="1">
      <protection locked="0"/>
    </xf>
    <xf numFmtId="2" fontId="9" fillId="4" borderId="2" xfId="0" applyNumberFormat="1" applyFont="1" applyFill="1" applyBorder="1" applyAlignment="1">
      <alignment horizontal="left" indent="3"/>
    </xf>
    <xf numFmtId="1" fontId="9" fillId="4" borderId="22" xfId="0" applyNumberFormat="1" applyFont="1" applyFill="1" applyBorder="1" applyAlignment="1">
      <alignment horizontal="left" indent="3"/>
    </xf>
    <xf numFmtId="0" fontId="9" fillId="4" borderId="9" xfId="0" applyFont="1" applyFill="1" applyBorder="1"/>
    <xf numFmtId="165" fontId="9" fillId="4" borderId="9" xfId="0" applyNumberFormat="1" applyFont="1" applyFill="1" applyBorder="1"/>
    <xf numFmtId="2" fontId="9" fillId="4" borderId="9" xfId="0" applyNumberFormat="1" applyFont="1" applyFill="1" applyBorder="1" applyAlignment="1">
      <alignment horizontal="left" indent="3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Protection="1">
      <protection locked="0"/>
    </xf>
    <xf numFmtId="164" fontId="9" fillId="4" borderId="9" xfId="0" applyNumberFormat="1" applyFont="1" applyFill="1" applyBorder="1" applyProtection="1">
      <protection locked="0"/>
    </xf>
    <xf numFmtId="164" fontId="9" fillId="4" borderId="8" xfId="0" applyNumberFormat="1" applyFont="1" applyFill="1" applyBorder="1" applyAlignment="1" applyProtection="1">
      <alignment horizontal="left" indent="4"/>
      <protection locked="0"/>
    </xf>
    <xf numFmtId="2" fontId="9" fillId="4" borderId="9" xfId="0" applyNumberFormat="1" applyFont="1" applyFill="1" applyBorder="1" applyProtection="1">
      <protection locked="0"/>
    </xf>
    <xf numFmtId="2" fontId="9" fillId="4" borderId="10" xfId="0" applyNumberFormat="1" applyFont="1" applyFill="1" applyBorder="1" applyAlignment="1">
      <alignment horizontal="left" indent="3"/>
    </xf>
    <xf numFmtId="1" fontId="9" fillId="4" borderId="13" xfId="0" applyNumberFormat="1" applyFont="1" applyFill="1" applyBorder="1" applyAlignment="1">
      <alignment horizontal="left" indent="3"/>
    </xf>
    <xf numFmtId="165" fontId="9" fillId="4" borderId="14" xfId="0" applyNumberFormat="1" applyFont="1" applyFill="1" applyBorder="1"/>
    <xf numFmtId="2" fontId="9" fillId="4" borderId="14" xfId="0" applyNumberFormat="1" applyFont="1" applyFill="1" applyBorder="1" applyAlignment="1">
      <alignment horizontal="left" indent="3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Protection="1">
      <protection locked="0"/>
    </xf>
    <xf numFmtId="164" fontId="9" fillId="4" borderId="14" xfId="0" applyNumberFormat="1" applyFont="1" applyFill="1" applyBorder="1" applyProtection="1">
      <protection locked="0"/>
    </xf>
    <xf numFmtId="164" fontId="9" fillId="4" borderId="14" xfId="0" applyNumberFormat="1" applyFont="1" applyFill="1" applyBorder="1" applyAlignment="1" applyProtection="1">
      <alignment horizontal="left" indent="4"/>
      <protection locked="0"/>
    </xf>
    <xf numFmtId="2" fontId="9" fillId="4" borderId="28" xfId="0" applyNumberFormat="1" applyFont="1" applyFill="1" applyBorder="1" applyAlignment="1">
      <alignment horizontal="left" indent="3"/>
    </xf>
    <xf numFmtId="1" fontId="9" fillId="4" borderId="16" xfId="0" applyNumberFormat="1" applyFont="1" applyFill="1" applyBorder="1" applyAlignment="1">
      <alignment horizontal="left" indent="3"/>
    </xf>
    <xf numFmtId="0" fontId="9" fillId="5" borderId="17" xfId="0" applyFont="1" applyFill="1" applyBorder="1" applyAlignment="1" applyProtection="1">
      <alignment vertical="center"/>
      <protection locked="0"/>
    </xf>
    <xf numFmtId="165" fontId="9" fillId="5" borderId="17" xfId="0" applyNumberFormat="1" applyFont="1" applyFill="1" applyBorder="1"/>
    <xf numFmtId="2" fontId="9" fillId="5" borderId="17" xfId="0" applyNumberFormat="1" applyFont="1" applyFill="1" applyBorder="1" applyAlignment="1">
      <alignment horizontal="left" indent="3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5" borderId="17" xfId="0" applyFont="1" applyFill="1" applyBorder="1" applyProtection="1">
      <protection locked="0"/>
    </xf>
    <xf numFmtId="164" fontId="9" fillId="5" borderId="8" xfId="0" applyNumberFormat="1" applyFont="1" applyFill="1" applyBorder="1" applyProtection="1">
      <protection locked="0"/>
    </xf>
    <xf numFmtId="164" fontId="9" fillId="5" borderId="17" xfId="0" applyNumberFormat="1" applyFont="1" applyFill="1" applyBorder="1" applyProtection="1">
      <protection locked="0"/>
    </xf>
    <xf numFmtId="164" fontId="9" fillId="5" borderId="17" xfId="0" applyNumberFormat="1" applyFont="1" applyFill="1" applyBorder="1" applyAlignment="1" applyProtection="1">
      <alignment horizontal="left" indent="4"/>
      <protection locked="0"/>
    </xf>
    <xf numFmtId="2" fontId="9" fillId="5" borderId="17" xfId="0" applyNumberFormat="1" applyFont="1" applyFill="1" applyBorder="1" applyProtection="1">
      <protection locked="0"/>
    </xf>
    <xf numFmtId="2" fontId="9" fillId="5" borderId="2" xfId="0" applyNumberFormat="1" applyFont="1" applyFill="1" applyBorder="1" applyAlignment="1">
      <alignment horizontal="left" indent="3"/>
    </xf>
    <xf numFmtId="1" fontId="9" fillId="5" borderId="22" xfId="0" applyNumberFormat="1" applyFont="1" applyFill="1" applyBorder="1" applyAlignment="1">
      <alignment horizontal="left" indent="3"/>
    </xf>
    <xf numFmtId="0" fontId="9" fillId="5" borderId="9" xfId="0" applyFont="1" applyFill="1" applyBorder="1"/>
    <xf numFmtId="165" fontId="9" fillId="5" borderId="9" xfId="0" applyNumberFormat="1" applyFont="1" applyFill="1" applyBorder="1"/>
    <xf numFmtId="2" fontId="9" fillId="5" borderId="9" xfId="0" applyNumberFormat="1" applyFont="1" applyFill="1" applyBorder="1" applyAlignment="1">
      <alignment horizontal="left" indent="3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Protection="1">
      <protection locked="0"/>
    </xf>
    <xf numFmtId="164" fontId="9" fillId="5" borderId="9" xfId="0" applyNumberFormat="1" applyFont="1" applyFill="1" applyBorder="1" applyProtection="1">
      <protection locked="0"/>
    </xf>
    <xf numFmtId="164" fontId="9" fillId="5" borderId="9" xfId="0" applyNumberFormat="1" applyFont="1" applyFill="1" applyBorder="1" applyAlignment="1" applyProtection="1">
      <alignment horizontal="left" indent="4"/>
      <protection locked="0"/>
    </xf>
    <xf numFmtId="2" fontId="9" fillId="5" borderId="9" xfId="0" applyNumberFormat="1" applyFont="1" applyFill="1" applyBorder="1" applyProtection="1">
      <protection locked="0"/>
    </xf>
    <xf numFmtId="2" fontId="9" fillId="5" borderId="10" xfId="0" applyNumberFormat="1" applyFont="1" applyFill="1" applyBorder="1" applyAlignment="1">
      <alignment horizontal="left" indent="3"/>
    </xf>
    <xf numFmtId="1" fontId="9" fillId="5" borderId="13" xfId="0" applyNumberFormat="1" applyFont="1" applyFill="1" applyBorder="1" applyAlignment="1">
      <alignment horizontal="left" indent="3"/>
    </xf>
    <xf numFmtId="2" fontId="9" fillId="5" borderId="8" xfId="0" applyNumberFormat="1" applyFont="1" applyFill="1" applyBorder="1" applyProtection="1"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165" fontId="9" fillId="6" borderId="8" xfId="0" applyNumberFormat="1" applyFont="1" applyFill="1" applyBorder="1"/>
    <xf numFmtId="2" fontId="9" fillId="6" borderId="8" xfId="0" applyNumberFormat="1" applyFont="1" applyFill="1" applyBorder="1" applyAlignment="1">
      <alignment horizontal="left" indent="3"/>
    </xf>
    <xf numFmtId="0" fontId="9" fillId="6" borderId="20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9" fillId="6" borderId="8" xfId="0" applyFont="1" applyFill="1" applyBorder="1" applyProtection="1">
      <protection locked="0"/>
    </xf>
    <xf numFmtId="164" fontId="9" fillId="6" borderId="8" xfId="0" applyNumberFormat="1" applyFont="1" applyFill="1" applyBorder="1" applyProtection="1">
      <protection locked="0"/>
    </xf>
    <xf numFmtId="164" fontId="9" fillId="6" borderId="8" xfId="0" applyNumberFormat="1" applyFont="1" applyFill="1" applyBorder="1" applyAlignment="1" applyProtection="1">
      <alignment horizontal="left" indent="4"/>
      <protection locked="0"/>
    </xf>
    <xf numFmtId="2" fontId="9" fillId="6" borderId="17" xfId="0" applyNumberFormat="1" applyFont="1" applyFill="1" applyBorder="1" applyProtection="1">
      <protection locked="0"/>
    </xf>
    <xf numFmtId="2" fontId="9" fillId="6" borderId="10" xfId="0" applyNumberFormat="1" applyFont="1" applyFill="1" applyBorder="1" applyAlignment="1">
      <alignment horizontal="left" indent="3"/>
    </xf>
    <xf numFmtId="1" fontId="9" fillId="6" borderId="11" xfId="0" applyNumberFormat="1" applyFont="1" applyFill="1" applyBorder="1" applyAlignment="1">
      <alignment horizontal="left" indent="3"/>
    </xf>
    <xf numFmtId="0" fontId="9" fillId="6" borderId="9" xfId="0" applyFont="1" applyFill="1" applyBorder="1"/>
    <xf numFmtId="165" fontId="9" fillId="6" borderId="9" xfId="0" applyNumberFormat="1" applyFont="1" applyFill="1" applyBorder="1"/>
    <xf numFmtId="2" fontId="9" fillId="6" borderId="9" xfId="0" applyNumberFormat="1" applyFont="1" applyFill="1" applyBorder="1" applyAlignment="1">
      <alignment horizontal="left" indent="3"/>
    </xf>
    <xf numFmtId="0" fontId="9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Protection="1">
      <protection locked="0"/>
    </xf>
    <xf numFmtId="164" fontId="9" fillId="6" borderId="9" xfId="0" applyNumberFormat="1" applyFont="1" applyFill="1" applyBorder="1" applyProtection="1">
      <protection locked="0"/>
    </xf>
    <xf numFmtId="164" fontId="9" fillId="6" borderId="9" xfId="0" applyNumberFormat="1" applyFont="1" applyFill="1" applyBorder="1" applyAlignment="1" applyProtection="1">
      <alignment horizontal="left" indent="4"/>
      <protection locked="0"/>
    </xf>
    <xf numFmtId="2" fontId="9" fillId="6" borderId="9" xfId="0" applyNumberFormat="1" applyFont="1" applyFill="1" applyBorder="1" applyProtection="1">
      <protection locked="0"/>
    </xf>
    <xf numFmtId="1" fontId="9" fillId="6" borderId="13" xfId="0" applyNumberFormat="1" applyFont="1" applyFill="1" applyBorder="1" applyAlignment="1">
      <alignment horizontal="left" indent="3"/>
    </xf>
    <xf numFmtId="2" fontId="9" fillId="6" borderId="8" xfId="0" applyNumberFormat="1" applyFont="1" applyFill="1" applyBorder="1" applyProtection="1">
      <protection locked="0"/>
    </xf>
    <xf numFmtId="165" fontId="9" fillId="6" borderId="24" xfId="0" applyNumberFormat="1" applyFont="1" applyFill="1" applyBorder="1"/>
    <xf numFmtId="2" fontId="9" fillId="6" borderId="24" xfId="0" applyNumberFormat="1" applyFont="1" applyFill="1" applyBorder="1" applyAlignment="1">
      <alignment horizontal="left" indent="3"/>
    </xf>
    <xf numFmtId="0" fontId="9" fillId="6" borderId="23" xfId="0" applyFont="1" applyFill="1" applyBorder="1" applyAlignment="1" applyProtection="1">
      <alignment horizontal="center" vertical="center" wrapText="1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Protection="1">
      <protection locked="0"/>
    </xf>
    <xf numFmtId="164" fontId="9" fillId="6" borderId="14" xfId="0" applyNumberFormat="1" applyFont="1" applyFill="1" applyBorder="1" applyProtection="1">
      <protection locked="0"/>
    </xf>
    <xf numFmtId="164" fontId="9" fillId="6" borderId="24" xfId="0" applyNumberFormat="1" applyFont="1" applyFill="1" applyBorder="1" applyProtection="1">
      <protection locked="0"/>
    </xf>
    <xf numFmtId="164" fontId="9" fillId="6" borderId="24" xfId="0" applyNumberFormat="1" applyFont="1" applyFill="1" applyBorder="1" applyAlignment="1" applyProtection="1">
      <alignment horizontal="left" indent="4"/>
      <protection locked="0"/>
    </xf>
    <xf numFmtId="2" fontId="9" fillId="6" borderId="26" xfId="0" applyNumberFormat="1" applyFont="1" applyFill="1" applyBorder="1" applyAlignment="1">
      <alignment horizontal="left" indent="3"/>
    </xf>
    <xf numFmtId="1" fontId="9" fillId="6" borderId="2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vertical="center"/>
      <protection locked="0"/>
    </xf>
    <xf numFmtId="2" fontId="9" fillId="7" borderId="1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17" xfId="0" applyFont="1" applyFill="1" applyBorder="1" applyProtection="1">
      <protection locked="0"/>
    </xf>
    <xf numFmtId="164" fontId="9" fillId="7" borderId="9" xfId="0" applyNumberFormat="1" applyFont="1" applyFill="1" applyBorder="1" applyProtection="1">
      <protection locked="0"/>
    </xf>
    <xf numFmtId="164" fontId="9" fillId="7" borderId="17" xfId="0" applyNumberFormat="1" applyFont="1" applyFill="1" applyBorder="1" applyProtection="1">
      <protection locked="0"/>
    </xf>
    <xf numFmtId="164" fontId="9" fillId="7" borderId="17" xfId="0" applyNumberFormat="1" applyFont="1" applyFill="1" applyBorder="1" applyAlignment="1" applyProtection="1">
      <alignment horizontal="left" indent="4"/>
      <protection locked="0"/>
    </xf>
    <xf numFmtId="165" fontId="9" fillId="7" borderId="17" xfId="0" applyNumberFormat="1" applyFont="1" applyFill="1" applyBorder="1"/>
    <xf numFmtId="2" fontId="9" fillId="7" borderId="17" xfId="0" applyNumberFormat="1" applyFont="1" applyFill="1" applyBorder="1" applyProtection="1">
      <protection locked="0"/>
    </xf>
    <xf numFmtId="1" fontId="9" fillId="7" borderId="22" xfId="0" applyNumberFormat="1" applyFont="1" applyFill="1" applyBorder="1" applyAlignment="1">
      <alignment horizontal="left" indent="3"/>
    </xf>
    <xf numFmtId="0" fontId="9" fillId="7" borderId="9" xfId="0" applyFont="1" applyFill="1" applyBorder="1"/>
    <xf numFmtId="165" fontId="9" fillId="7" borderId="9" xfId="0" applyNumberFormat="1" applyFont="1" applyFill="1" applyBorder="1"/>
    <xf numFmtId="2" fontId="9" fillId="7" borderId="9" xfId="0" applyNumberFormat="1" applyFont="1" applyFill="1" applyBorder="1" applyAlignment="1">
      <alignment horizontal="left" indent="3"/>
    </xf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7" borderId="9" xfId="0" applyFont="1" applyFill="1" applyBorder="1" applyAlignment="1" applyProtection="1">
      <alignment horizontal="center"/>
      <protection locked="0"/>
    </xf>
    <xf numFmtId="0" fontId="9" fillId="7" borderId="9" xfId="0" applyFont="1" applyFill="1" applyBorder="1" applyProtection="1">
      <protection locked="0"/>
    </xf>
    <xf numFmtId="164" fontId="9" fillId="7" borderId="9" xfId="0" applyNumberFormat="1" applyFont="1" applyFill="1" applyBorder="1" applyAlignment="1" applyProtection="1">
      <alignment horizontal="left" indent="4"/>
      <protection locked="0"/>
    </xf>
    <xf numFmtId="2" fontId="9" fillId="7" borderId="9" xfId="0" applyNumberFormat="1" applyFont="1" applyFill="1" applyBorder="1" applyProtection="1">
      <protection locked="0"/>
    </xf>
    <xf numFmtId="1" fontId="9" fillId="7" borderId="13" xfId="0" applyNumberFormat="1" applyFont="1" applyFill="1" applyBorder="1" applyAlignment="1">
      <alignment horizontal="left" indent="3"/>
    </xf>
    <xf numFmtId="2" fontId="9" fillId="7" borderId="8" xfId="0" applyNumberFormat="1" applyFont="1" applyFill="1" applyBorder="1" applyProtection="1">
      <protection locked="0"/>
    </xf>
    <xf numFmtId="165" fontId="9" fillId="7" borderId="14" xfId="0" applyNumberFormat="1" applyFont="1" applyFill="1" applyBorder="1"/>
    <xf numFmtId="2" fontId="9" fillId="7" borderId="14" xfId="0" applyNumberFormat="1" applyFont="1" applyFill="1" applyBorder="1" applyAlignment="1">
      <alignment horizontal="left" indent="3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Protection="1">
      <protection locked="0"/>
    </xf>
    <xf numFmtId="164" fontId="9" fillId="7" borderId="14" xfId="0" applyNumberFormat="1" applyFont="1" applyFill="1" applyBorder="1" applyProtection="1">
      <protection locked="0"/>
    </xf>
    <xf numFmtId="164" fontId="9" fillId="7" borderId="14" xfId="0" applyNumberFormat="1" applyFont="1" applyFill="1" applyBorder="1" applyAlignment="1" applyProtection="1">
      <alignment horizontal="left" indent="4"/>
      <protection locked="0"/>
    </xf>
    <xf numFmtId="1" fontId="9" fillId="7" borderId="16" xfId="0" applyNumberFormat="1" applyFont="1" applyFill="1" applyBorder="1" applyAlignment="1">
      <alignment horizontal="left" indent="3"/>
    </xf>
    <xf numFmtId="164" fontId="9" fillId="5" borderId="9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1" fontId="9" fillId="5" borderId="9" xfId="0" applyNumberFormat="1" applyFont="1" applyFill="1" applyBorder="1" applyAlignment="1">
      <alignment horizontal="left" indent="3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2" borderId="0" xfId="0" applyFill="1" applyBorder="1"/>
    <xf numFmtId="164" fontId="0" fillId="5" borderId="9" xfId="0" applyNumberFormat="1" applyFill="1" applyBorder="1"/>
    <xf numFmtId="164" fontId="0" fillId="5" borderId="9" xfId="0" applyNumberFormat="1" applyFill="1" applyBorder="1" applyAlignment="1">
      <alignment horizontal="center"/>
    </xf>
    <xf numFmtId="166" fontId="9" fillId="5" borderId="9" xfId="0" applyNumberFormat="1" applyFont="1" applyFill="1" applyBorder="1" applyAlignment="1" applyProtection="1">
      <protection locked="0"/>
    </xf>
    <xf numFmtId="167" fontId="11" fillId="5" borderId="9" xfId="0" applyNumberFormat="1" applyFont="1" applyFill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50"/>
  <sheetViews>
    <sheetView tabSelected="1" topLeftCell="A16" zoomScale="80" zoomScaleNormal="80" workbookViewId="0">
      <selection activeCell="AB24" sqref="AB24"/>
    </sheetView>
  </sheetViews>
  <sheetFormatPr defaultRowHeight="12.75" x14ac:dyDescent="0.2"/>
  <cols>
    <col min="1" max="1" width="11.7109375" customWidth="1"/>
    <col min="2" max="2" width="15.42578125" customWidth="1"/>
    <col min="3" max="3" width="13.140625" customWidth="1"/>
    <col min="4" max="4" width="9.28515625" style="147" customWidth="1"/>
    <col min="5" max="5" width="10.42578125" customWidth="1"/>
    <col min="6" max="6" width="7.28515625" customWidth="1"/>
    <col min="7" max="7" width="27.7109375" customWidth="1"/>
    <col min="8" max="8" width="13.85546875" customWidth="1"/>
    <col min="10" max="10" width="9.140625" customWidth="1"/>
    <col min="11" max="11" width="11" customWidth="1"/>
    <col min="12" max="12" width="10" customWidth="1"/>
    <col min="14" max="14" width="8.85546875" customWidth="1"/>
    <col min="15" max="15" width="8" customWidth="1"/>
    <col min="18" max="18" width="16.28515625" customWidth="1"/>
    <col min="20" max="20" width="12.7109375" customWidth="1"/>
    <col min="21" max="21" width="11.85546875" customWidth="1"/>
    <col min="22" max="22" width="13.42578125" customWidth="1"/>
    <col min="23" max="23" width="15.7109375" customWidth="1"/>
    <col min="24" max="24" width="10.85546875" customWidth="1"/>
  </cols>
  <sheetData>
    <row r="1" spans="1:24" ht="45.75" customHeight="1" x14ac:dyDescent="0.2"/>
    <row r="2" spans="1:24" ht="19.5" customHeight="1" x14ac:dyDescent="0.3">
      <c r="D2" s="148" t="s">
        <v>71</v>
      </c>
    </row>
    <row r="3" spans="1:24" ht="13.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</row>
    <row r="4" spans="1:24" ht="13.5" customHeight="1" x14ac:dyDescent="0.2">
      <c r="A4" s="10"/>
      <c r="B4" s="10"/>
      <c r="C4" s="10"/>
      <c r="D4" s="14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3.5" customHeight="1" thickBot="1" x14ac:dyDescent="0.25">
      <c r="A5" s="3"/>
      <c r="B5" s="3"/>
      <c r="C5" s="3"/>
      <c r="D5" s="14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4" customFormat="1" ht="12.75" customHeight="1" x14ac:dyDescent="0.2">
      <c r="A6" s="162" t="s">
        <v>32</v>
      </c>
      <c r="B6" s="175" t="s">
        <v>37</v>
      </c>
      <c r="C6" s="157" t="s">
        <v>38</v>
      </c>
      <c r="D6" s="162" t="s">
        <v>27</v>
      </c>
      <c r="E6" s="165" t="s">
        <v>36</v>
      </c>
      <c r="F6" s="159" t="s">
        <v>28</v>
      </c>
      <c r="G6" s="159" t="s">
        <v>0</v>
      </c>
      <c r="H6" s="159" t="s">
        <v>34</v>
      </c>
      <c r="I6" s="159" t="s">
        <v>1</v>
      </c>
      <c r="J6" s="159" t="s">
        <v>2</v>
      </c>
      <c r="K6" s="168" t="s">
        <v>35</v>
      </c>
      <c r="L6" s="169"/>
      <c r="M6" s="169"/>
      <c r="N6" s="169"/>
      <c r="O6" s="169"/>
      <c r="P6" s="170"/>
      <c r="Q6" s="159" t="s">
        <v>3</v>
      </c>
      <c r="R6" s="159" t="s">
        <v>4</v>
      </c>
      <c r="S6" s="159" t="s">
        <v>5</v>
      </c>
      <c r="T6" s="159" t="s">
        <v>6</v>
      </c>
      <c r="U6" s="159" t="s">
        <v>7</v>
      </c>
      <c r="V6" s="173" t="s">
        <v>8</v>
      </c>
      <c r="W6" s="159" t="s">
        <v>9</v>
      </c>
      <c r="X6" s="171" t="s">
        <v>10</v>
      </c>
    </row>
    <row r="7" spans="1:24" s="4" customFormat="1" ht="79.150000000000006" customHeight="1" x14ac:dyDescent="0.2">
      <c r="A7" s="163"/>
      <c r="B7" s="176"/>
      <c r="C7" s="158"/>
      <c r="D7" s="163"/>
      <c r="E7" s="166"/>
      <c r="F7" s="164"/>
      <c r="G7" s="164"/>
      <c r="H7" s="164"/>
      <c r="I7" s="160"/>
      <c r="J7" s="160"/>
      <c r="K7" s="5" t="s">
        <v>11</v>
      </c>
      <c r="L7" s="5" t="s">
        <v>12</v>
      </c>
      <c r="M7" s="5" t="s">
        <v>13</v>
      </c>
      <c r="N7" s="5" t="s">
        <v>30</v>
      </c>
      <c r="O7" s="5" t="s">
        <v>31</v>
      </c>
      <c r="P7" s="5" t="s">
        <v>29</v>
      </c>
      <c r="Q7" s="160"/>
      <c r="R7" s="160"/>
      <c r="S7" s="160"/>
      <c r="T7" s="160"/>
      <c r="U7" s="160"/>
      <c r="V7" s="174"/>
      <c r="W7" s="160"/>
      <c r="X7" s="172"/>
    </row>
    <row r="8" spans="1:24" s="4" customFormat="1" ht="21" customHeight="1" x14ac:dyDescent="0.2">
      <c r="A8" s="2" t="s">
        <v>33</v>
      </c>
      <c r="B8" s="11" t="s">
        <v>18</v>
      </c>
      <c r="C8" s="11" t="s">
        <v>20</v>
      </c>
      <c r="D8" s="2" t="s">
        <v>14</v>
      </c>
      <c r="E8" s="167"/>
      <c r="F8" s="160"/>
      <c r="G8" s="160"/>
      <c r="H8" s="160"/>
      <c r="I8" s="6" t="s">
        <v>14</v>
      </c>
      <c r="J8" s="6" t="s">
        <v>15</v>
      </c>
      <c r="K8" s="6" t="s">
        <v>16</v>
      </c>
      <c r="L8" s="6" t="s">
        <v>16</v>
      </c>
      <c r="M8" s="6" t="s">
        <v>16</v>
      </c>
      <c r="N8" s="6" t="s">
        <v>16</v>
      </c>
      <c r="O8" s="6" t="s">
        <v>16</v>
      </c>
      <c r="P8" s="6" t="s">
        <v>16</v>
      </c>
      <c r="Q8" s="6" t="s">
        <v>17</v>
      </c>
      <c r="R8" s="6" t="s">
        <v>16</v>
      </c>
      <c r="S8" s="6" t="s">
        <v>17</v>
      </c>
      <c r="T8" s="6" t="s">
        <v>18</v>
      </c>
      <c r="U8" s="6" t="s">
        <v>19</v>
      </c>
      <c r="V8" s="6" t="s">
        <v>20</v>
      </c>
      <c r="W8" s="7" t="s">
        <v>21</v>
      </c>
      <c r="X8" s="8" t="s">
        <v>22</v>
      </c>
    </row>
    <row r="9" spans="1:24" s="4" customFormat="1" ht="12" thickBot="1" x14ac:dyDescent="0.25">
      <c r="A9" s="9">
        <v>3</v>
      </c>
      <c r="B9" s="12">
        <v>4</v>
      </c>
      <c r="C9" s="12">
        <v>5</v>
      </c>
      <c r="D9" s="9">
        <v>6</v>
      </c>
      <c r="E9" s="9">
        <v>7</v>
      </c>
      <c r="F9" s="9">
        <v>8</v>
      </c>
      <c r="G9" s="9">
        <v>9</v>
      </c>
      <c r="H9" s="9">
        <v>10</v>
      </c>
      <c r="I9" s="9">
        <v>11</v>
      </c>
      <c r="J9" s="9">
        <v>12</v>
      </c>
      <c r="K9" s="9">
        <v>13</v>
      </c>
      <c r="L9" s="9">
        <v>14</v>
      </c>
      <c r="M9" s="9">
        <v>15</v>
      </c>
      <c r="N9" s="9">
        <v>16</v>
      </c>
      <c r="O9" s="9">
        <v>17</v>
      </c>
      <c r="P9" s="9">
        <v>18</v>
      </c>
      <c r="Q9" s="9">
        <v>19</v>
      </c>
      <c r="R9" s="9">
        <v>20</v>
      </c>
      <c r="S9" s="9">
        <v>21</v>
      </c>
      <c r="T9" s="9">
        <v>22</v>
      </c>
      <c r="U9" s="9">
        <v>23</v>
      </c>
      <c r="V9" s="9">
        <v>24</v>
      </c>
      <c r="W9" s="9">
        <v>25</v>
      </c>
      <c r="X9" s="9">
        <v>26</v>
      </c>
    </row>
    <row r="10" spans="1:24" ht="12.75" customHeight="1" x14ac:dyDescent="0.25">
      <c r="A10" s="107">
        <v>-8.0399999999999991</v>
      </c>
      <c r="B10" s="115">
        <v>8.0567517369470997E-3</v>
      </c>
      <c r="C10" s="108">
        <v>0.67273877003508287</v>
      </c>
      <c r="D10" s="109">
        <v>807.2</v>
      </c>
      <c r="E10" s="109" t="s">
        <v>23</v>
      </c>
      <c r="F10" s="110">
        <v>1</v>
      </c>
      <c r="G10" s="111" t="s">
        <v>50</v>
      </c>
      <c r="H10" s="111" t="s">
        <v>43</v>
      </c>
      <c r="I10" s="110">
        <v>45</v>
      </c>
      <c r="J10" s="110" t="s">
        <v>39</v>
      </c>
      <c r="K10" s="112">
        <f>L10+M10+N10+O10+P10</f>
        <v>28.038999999999998</v>
      </c>
      <c r="L10" s="113">
        <v>5.8140000000000001</v>
      </c>
      <c r="M10" s="113">
        <v>3.5366399999999998</v>
      </c>
      <c r="N10" s="113">
        <v>-5.0999999999999997E-2</v>
      </c>
      <c r="O10" s="113">
        <v>0</v>
      </c>
      <c r="P10" s="113">
        <v>18.739359999999998</v>
      </c>
      <c r="Q10" s="113">
        <v>2325.92</v>
      </c>
      <c r="R10" s="114">
        <v>18.739359999999998</v>
      </c>
      <c r="S10" s="113">
        <v>2325.92</v>
      </c>
      <c r="T10" s="115">
        <f t="shared" ref="T10:T49" si="0">R10/S10</f>
        <v>8.0567517369470997E-3</v>
      </c>
      <c r="U10" s="116">
        <v>83.5</v>
      </c>
      <c r="V10" s="108">
        <f>T10*U10</f>
        <v>0.67273877003508287</v>
      </c>
      <c r="W10" s="108">
        <f t="shared" ref="W10:W49" si="1">T10*60*1000</f>
        <v>483.40510421682598</v>
      </c>
      <c r="X10" s="117">
        <f t="shared" ref="X10:X46" si="2">W10*U10/1000</f>
        <v>40.364326202104969</v>
      </c>
    </row>
    <row r="11" spans="1:24" ht="15" x14ac:dyDescent="0.25">
      <c r="A11" s="118">
        <v>-8.0399999999999991</v>
      </c>
      <c r="B11" s="119">
        <v>8.5369337380238434E-3</v>
      </c>
      <c r="C11" s="120">
        <v>0.71283396712499092</v>
      </c>
      <c r="D11" s="150">
        <v>807.2</v>
      </c>
      <c r="E11" s="121" t="s">
        <v>23</v>
      </c>
      <c r="F11" s="122">
        <v>2</v>
      </c>
      <c r="G11" s="123" t="s">
        <v>41</v>
      </c>
      <c r="H11" s="123" t="s">
        <v>44</v>
      </c>
      <c r="I11" s="122">
        <v>60</v>
      </c>
      <c r="J11" s="122" t="s">
        <v>39</v>
      </c>
      <c r="K11" s="112">
        <f t="shared" ref="K11:K49" si="3">L11+M11+N11+O11+P11</f>
        <v>32.248891</v>
      </c>
      <c r="L11" s="112">
        <v>2.907</v>
      </c>
      <c r="M11" s="112">
        <v>5.6989059999999991</v>
      </c>
      <c r="N11" s="112">
        <v>0.29789100000000002</v>
      </c>
      <c r="O11" s="112">
        <v>-5.0000000000000004E-6</v>
      </c>
      <c r="P11" s="112">
        <v>23.345099000000001</v>
      </c>
      <c r="Q11" s="112">
        <v>2734.6</v>
      </c>
      <c r="R11" s="124">
        <v>23.345099000000001</v>
      </c>
      <c r="S11" s="112">
        <v>2734.6</v>
      </c>
      <c r="T11" s="119">
        <f t="shared" si="0"/>
        <v>8.5369337380238434E-3</v>
      </c>
      <c r="U11" s="125">
        <v>83.5</v>
      </c>
      <c r="V11" s="120">
        <f t="shared" ref="V11:V46" si="4">T11*U11</f>
        <v>0.71283396712499092</v>
      </c>
      <c r="W11" s="120">
        <f t="shared" si="1"/>
        <v>512.21602428143069</v>
      </c>
      <c r="X11" s="126">
        <f t="shared" si="2"/>
        <v>42.77003802749946</v>
      </c>
    </row>
    <row r="12" spans="1:24" ht="15" x14ac:dyDescent="0.25">
      <c r="A12" s="118">
        <v>-8.0399999999999991</v>
      </c>
      <c r="B12" s="119">
        <v>8.9972377547980781E-3</v>
      </c>
      <c r="C12" s="120">
        <v>0.75126935252563953</v>
      </c>
      <c r="D12" s="150">
        <v>807.2</v>
      </c>
      <c r="E12" s="121" t="s">
        <v>23</v>
      </c>
      <c r="F12" s="122">
        <v>3</v>
      </c>
      <c r="G12" s="123" t="s">
        <v>51</v>
      </c>
      <c r="H12" s="123" t="s">
        <v>44</v>
      </c>
      <c r="I12" s="122">
        <v>45</v>
      </c>
      <c r="J12" s="122" t="s">
        <v>39</v>
      </c>
      <c r="K12" s="112">
        <f t="shared" si="3"/>
        <v>31.988000000000003</v>
      </c>
      <c r="L12" s="112">
        <v>5.7120000000000006</v>
      </c>
      <c r="M12" s="112">
        <v>5.3373929999999996</v>
      </c>
      <c r="N12" s="112">
        <v>-0.20399999999999999</v>
      </c>
      <c r="O12" s="112">
        <v>-1.9999999999999999E-6</v>
      </c>
      <c r="P12" s="112">
        <v>21.142609000000004</v>
      </c>
      <c r="Q12" s="112">
        <v>2349.9</v>
      </c>
      <c r="R12" s="124">
        <v>21.142609000000004</v>
      </c>
      <c r="S12" s="112">
        <v>2349.9</v>
      </c>
      <c r="T12" s="119">
        <f t="shared" si="0"/>
        <v>8.9972377547980781E-3</v>
      </c>
      <c r="U12" s="127">
        <v>83.5</v>
      </c>
      <c r="V12" s="120">
        <f t="shared" si="4"/>
        <v>0.75126935252563953</v>
      </c>
      <c r="W12" s="120">
        <f t="shared" si="1"/>
        <v>539.8342652878847</v>
      </c>
      <c r="X12" s="126">
        <f t="shared" si="2"/>
        <v>45.076161151538372</v>
      </c>
    </row>
    <row r="13" spans="1:24" ht="15" x14ac:dyDescent="0.25">
      <c r="A13" s="118">
        <v>-8.0399999999999991</v>
      </c>
      <c r="B13" s="119">
        <v>9.3125817550758373E-3</v>
      </c>
      <c r="C13" s="120">
        <v>0.77760057654883241</v>
      </c>
      <c r="D13" s="150">
        <v>807.2</v>
      </c>
      <c r="E13" s="121" t="s">
        <v>23</v>
      </c>
      <c r="F13" s="122">
        <v>4</v>
      </c>
      <c r="G13" s="123" t="s">
        <v>52</v>
      </c>
      <c r="H13" s="123" t="s">
        <v>44</v>
      </c>
      <c r="I13" s="122">
        <v>76</v>
      </c>
      <c r="J13" s="122" t="s">
        <v>39</v>
      </c>
      <c r="K13" s="112">
        <f t="shared" si="3"/>
        <v>48.567000000000007</v>
      </c>
      <c r="L13" s="112">
        <v>2.907</v>
      </c>
      <c r="M13" s="112">
        <v>7.9648729999999999</v>
      </c>
      <c r="N13" s="112">
        <v>0.56100000000000005</v>
      </c>
      <c r="O13" s="112">
        <v>2.0999999999999999E-5</v>
      </c>
      <c r="P13" s="112">
        <v>37.134106000000003</v>
      </c>
      <c r="Q13" s="112">
        <v>3987.52</v>
      </c>
      <c r="R13" s="124">
        <v>37.134106000000003</v>
      </c>
      <c r="S13" s="112">
        <v>3987.52</v>
      </c>
      <c r="T13" s="119">
        <f t="shared" si="0"/>
        <v>9.3125817550758373E-3</v>
      </c>
      <c r="U13" s="125">
        <v>83.5</v>
      </c>
      <c r="V13" s="120">
        <f t="shared" si="4"/>
        <v>0.77760057654883241</v>
      </c>
      <c r="W13" s="120">
        <f t="shared" si="1"/>
        <v>558.75490530455022</v>
      </c>
      <c r="X13" s="126">
        <f t="shared" si="2"/>
        <v>46.656034592929942</v>
      </c>
    </row>
    <row r="14" spans="1:24" ht="15" x14ac:dyDescent="0.25">
      <c r="A14" s="118">
        <v>-8.0399999999999991</v>
      </c>
      <c r="B14" s="119">
        <v>9.4294351613352992E-3</v>
      </c>
      <c r="C14" s="120">
        <v>0.78735783597149744</v>
      </c>
      <c r="D14" s="150">
        <v>807.2</v>
      </c>
      <c r="E14" s="121" t="s">
        <v>23</v>
      </c>
      <c r="F14" s="122">
        <v>5</v>
      </c>
      <c r="G14" s="123" t="s">
        <v>42</v>
      </c>
      <c r="H14" s="123" t="s">
        <v>44</v>
      </c>
      <c r="I14" s="122">
        <v>61</v>
      </c>
      <c r="J14" s="122" t="s">
        <v>39</v>
      </c>
      <c r="K14" s="112">
        <f t="shared" si="3"/>
        <v>39.014468999999998</v>
      </c>
      <c r="L14" s="112">
        <v>6.4260000000000002</v>
      </c>
      <c r="M14" s="112">
        <v>8.1382060000000003</v>
      </c>
      <c r="N14" s="112">
        <v>-1.2485310000000001</v>
      </c>
      <c r="O14" s="112">
        <v>0</v>
      </c>
      <c r="P14" s="112">
        <v>25.698793999999999</v>
      </c>
      <c r="Q14" s="112">
        <v>2725.38</v>
      </c>
      <c r="R14" s="124">
        <v>25.698793999999999</v>
      </c>
      <c r="S14" s="112">
        <v>2725.38</v>
      </c>
      <c r="T14" s="119">
        <f t="shared" si="0"/>
        <v>9.4294351613352992E-3</v>
      </c>
      <c r="U14" s="127">
        <v>83.5</v>
      </c>
      <c r="V14" s="120">
        <f t="shared" si="4"/>
        <v>0.78735783597149744</v>
      </c>
      <c r="W14" s="120">
        <f t="shared" si="1"/>
        <v>565.76610968011801</v>
      </c>
      <c r="X14" s="126">
        <f t="shared" si="2"/>
        <v>47.241470158289857</v>
      </c>
    </row>
    <row r="15" spans="1:24" ht="15" x14ac:dyDescent="0.25">
      <c r="A15" s="118">
        <v>-8.0399999999999991</v>
      </c>
      <c r="B15" s="119">
        <v>9.4908077295378767E-3</v>
      </c>
      <c r="C15" s="120">
        <v>0.79248244541641266</v>
      </c>
      <c r="D15" s="150">
        <v>807.2</v>
      </c>
      <c r="E15" s="121" t="s">
        <v>23</v>
      </c>
      <c r="F15" s="122">
        <v>6</v>
      </c>
      <c r="G15" s="123" t="s">
        <v>53</v>
      </c>
      <c r="H15" s="123" t="s">
        <v>43</v>
      </c>
      <c r="I15" s="122">
        <v>37</v>
      </c>
      <c r="J15" s="122" t="s">
        <v>39</v>
      </c>
      <c r="K15" s="112">
        <f t="shared" si="3"/>
        <v>34.805</v>
      </c>
      <c r="L15" s="112">
        <v>4.4880000000000004</v>
      </c>
      <c r="M15" s="112">
        <v>9.138833</v>
      </c>
      <c r="N15" s="112">
        <v>0</v>
      </c>
      <c r="O15" s="112">
        <v>-9.9999999999999995E-7</v>
      </c>
      <c r="P15" s="112">
        <v>21.178167999999999</v>
      </c>
      <c r="Q15" s="112">
        <v>2231.44</v>
      </c>
      <c r="R15" s="124">
        <v>21.178167999999999</v>
      </c>
      <c r="S15" s="112">
        <v>2231.44</v>
      </c>
      <c r="T15" s="119">
        <f t="shared" si="0"/>
        <v>9.4908077295378767E-3</v>
      </c>
      <c r="U15" s="125">
        <v>83.5</v>
      </c>
      <c r="V15" s="120">
        <f t="shared" si="4"/>
        <v>0.79248244541641266</v>
      </c>
      <c r="W15" s="120">
        <f t="shared" si="1"/>
        <v>569.4484637722727</v>
      </c>
      <c r="X15" s="126">
        <f t="shared" si="2"/>
        <v>47.548946724984773</v>
      </c>
    </row>
    <row r="16" spans="1:24" ht="15" x14ac:dyDescent="0.25">
      <c r="A16" s="118">
        <v>-8.0399999999999991</v>
      </c>
      <c r="B16" s="119">
        <v>9.5261249306165668E-3</v>
      </c>
      <c r="C16" s="120">
        <v>0.79543143170648334</v>
      </c>
      <c r="D16" s="150">
        <v>807.2</v>
      </c>
      <c r="E16" s="121" t="s">
        <v>23</v>
      </c>
      <c r="F16" s="122">
        <v>7</v>
      </c>
      <c r="G16" s="123" t="s">
        <v>49</v>
      </c>
      <c r="H16" s="123" t="s">
        <v>43</v>
      </c>
      <c r="I16" s="122">
        <v>60</v>
      </c>
      <c r="J16" s="122" t="s">
        <v>39</v>
      </c>
      <c r="K16" s="112">
        <f t="shared" si="3"/>
        <v>38.110498999999997</v>
      </c>
      <c r="L16" s="112">
        <v>4.641</v>
      </c>
      <c r="M16" s="112">
        <v>7.6542269999999997</v>
      </c>
      <c r="N16" s="112">
        <v>-9.9501000000000006E-2</v>
      </c>
      <c r="O16" s="112">
        <v>-1.9999999999999999E-6</v>
      </c>
      <c r="P16" s="112">
        <v>25.914774999999999</v>
      </c>
      <c r="Q16" s="112">
        <v>2720.39</v>
      </c>
      <c r="R16" s="124">
        <v>25.914774999999999</v>
      </c>
      <c r="S16" s="112">
        <v>2720.39</v>
      </c>
      <c r="T16" s="119">
        <f t="shared" si="0"/>
        <v>9.5261249306165668E-3</v>
      </c>
      <c r="U16" s="127">
        <v>83.5</v>
      </c>
      <c r="V16" s="120">
        <f t="shared" si="4"/>
        <v>0.79543143170648334</v>
      </c>
      <c r="W16" s="120">
        <f t="shared" si="1"/>
        <v>571.56749583699411</v>
      </c>
      <c r="X16" s="126">
        <f t="shared" si="2"/>
        <v>47.72588590238901</v>
      </c>
    </row>
    <row r="17" spans="1:24" ht="15" x14ac:dyDescent="0.25">
      <c r="A17" s="118">
        <v>-8.0399999999999991</v>
      </c>
      <c r="B17" s="119">
        <v>9.5737868482999467E-3</v>
      </c>
      <c r="C17" s="120">
        <v>0.79941120183304559</v>
      </c>
      <c r="D17" s="150">
        <v>807.2</v>
      </c>
      <c r="E17" s="121" t="s">
        <v>23</v>
      </c>
      <c r="F17" s="122">
        <v>8</v>
      </c>
      <c r="G17" s="123" t="s">
        <v>47</v>
      </c>
      <c r="H17" s="123" t="s">
        <v>43</v>
      </c>
      <c r="I17" s="122">
        <v>75</v>
      </c>
      <c r="J17" s="122" t="s">
        <v>39</v>
      </c>
      <c r="K17" s="112">
        <f t="shared" si="3"/>
        <v>57.809957999999995</v>
      </c>
      <c r="L17" s="112">
        <v>6.0179999999999998</v>
      </c>
      <c r="M17" s="112">
        <v>13.446260000000001</v>
      </c>
      <c r="N17" s="112">
        <v>0.15595800000000001</v>
      </c>
      <c r="O17" s="112">
        <v>0</v>
      </c>
      <c r="P17" s="112">
        <v>38.18974</v>
      </c>
      <c r="Q17" s="112">
        <v>3988.99</v>
      </c>
      <c r="R17" s="124">
        <v>38.18974</v>
      </c>
      <c r="S17" s="112">
        <v>3988.99</v>
      </c>
      <c r="T17" s="119">
        <f t="shared" si="0"/>
        <v>9.5737868482999467E-3</v>
      </c>
      <c r="U17" s="125">
        <v>83.5</v>
      </c>
      <c r="V17" s="120">
        <f t="shared" si="4"/>
        <v>0.79941120183304559</v>
      </c>
      <c r="W17" s="120">
        <f t="shared" si="1"/>
        <v>574.4272108979967</v>
      </c>
      <c r="X17" s="126">
        <f t="shared" si="2"/>
        <v>47.964672109982729</v>
      </c>
    </row>
    <row r="18" spans="1:24" ht="15" x14ac:dyDescent="0.25">
      <c r="A18" s="118">
        <v>-8.0399999999999991</v>
      </c>
      <c r="B18" s="119">
        <v>9.6009208284695696E-3</v>
      </c>
      <c r="C18" s="120">
        <v>0.80167688917720903</v>
      </c>
      <c r="D18" s="150">
        <v>807.2</v>
      </c>
      <c r="E18" s="121" t="s">
        <v>23</v>
      </c>
      <c r="F18" s="122">
        <v>9</v>
      </c>
      <c r="G18" s="123" t="s">
        <v>46</v>
      </c>
      <c r="H18" s="123" t="s">
        <v>43</v>
      </c>
      <c r="I18" s="122">
        <v>56</v>
      </c>
      <c r="J18" s="122" t="s">
        <v>39</v>
      </c>
      <c r="K18" s="112">
        <f t="shared" si="3"/>
        <v>35.396999999999998</v>
      </c>
      <c r="L18" s="112">
        <v>3.7230000000000003</v>
      </c>
      <c r="M18" s="112">
        <v>6.9713799999999999</v>
      </c>
      <c r="N18" s="112">
        <v>0.35700000000000004</v>
      </c>
      <c r="O18" s="112">
        <v>-1.1000000000000001E-5</v>
      </c>
      <c r="P18" s="112">
        <v>24.345630999999997</v>
      </c>
      <c r="Q18" s="112">
        <v>2535.7600000000002</v>
      </c>
      <c r="R18" s="124">
        <v>24.345630999999997</v>
      </c>
      <c r="S18" s="112">
        <v>2535.7600000000002</v>
      </c>
      <c r="T18" s="119">
        <f t="shared" si="0"/>
        <v>9.6009208284695696E-3</v>
      </c>
      <c r="U18" s="127">
        <v>83.5</v>
      </c>
      <c r="V18" s="120">
        <f t="shared" si="4"/>
        <v>0.80167688917720903</v>
      </c>
      <c r="W18" s="120">
        <f t="shared" si="1"/>
        <v>576.05524970817407</v>
      </c>
      <c r="X18" s="126">
        <f t="shared" si="2"/>
        <v>48.100613350632536</v>
      </c>
    </row>
    <row r="19" spans="1:24" ht="15.75" thickBot="1" x14ac:dyDescent="0.3">
      <c r="A19" s="118">
        <v>-8.0399999999999991</v>
      </c>
      <c r="B19" s="128">
        <v>9.626113925397169E-3</v>
      </c>
      <c r="C19" s="129">
        <v>0.80378051277066365</v>
      </c>
      <c r="D19" s="150">
        <v>807.2</v>
      </c>
      <c r="E19" s="130" t="s">
        <v>23</v>
      </c>
      <c r="F19" s="131">
        <v>10</v>
      </c>
      <c r="G19" s="132" t="s">
        <v>54</v>
      </c>
      <c r="H19" s="132" t="s">
        <v>43</v>
      </c>
      <c r="I19" s="131">
        <v>62</v>
      </c>
      <c r="J19" s="131" t="s">
        <v>39</v>
      </c>
      <c r="K19" s="133">
        <f t="shared" si="3"/>
        <v>40.693558999999993</v>
      </c>
      <c r="L19" s="133">
        <v>4.335</v>
      </c>
      <c r="M19" s="133">
        <v>10.263572999999999</v>
      </c>
      <c r="N19" s="133">
        <v>-0.14744099999999999</v>
      </c>
      <c r="O19" s="133">
        <v>3.9999999999999998E-6</v>
      </c>
      <c r="P19" s="133">
        <v>26.242422999999999</v>
      </c>
      <c r="Q19" s="133">
        <v>2726.17</v>
      </c>
      <c r="R19" s="134">
        <v>26.242422999999999</v>
      </c>
      <c r="S19" s="133">
        <v>2726.17</v>
      </c>
      <c r="T19" s="128">
        <f t="shared" si="0"/>
        <v>9.626113925397169E-3</v>
      </c>
      <c r="U19" s="125">
        <v>83.5</v>
      </c>
      <c r="V19" s="129">
        <f t="shared" si="4"/>
        <v>0.80378051277066365</v>
      </c>
      <c r="W19" s="129">
        <f t="shared" si="1"/>
        <v>577.56683552383015</v>
      </c>
      <c r="X19" s="135">
        <f t="shared" si="2"/>
        <v>48.226830766239814</v>
      </c>
    </row>
    <row r="20" spans="1:24" ht="12.75" customHeight="1" x14ac:dyDescent="0.25">
      <c r="A20" s="75">
        <v>-8.0399999999999991</v>
      </c>
      <c r="B20" s="76">
        <v>1.2004607586116055E-2</v>
      </c>
      <c r="C20" s="77">
        <v>1.0023847334406906</v>
      </c>
      <c r="D20" s="151">
        <v>807.2</v>
      </c>
      <c r="E20" s="78" t="s">
        <v>24</v>
      </c>
      <c r="F20" s="79">
        <v>1</v>
      </c>
      <c r="G20" s="80" t="s">
        <v>55</v>
      </c>
      <c r="H20" s="80" t="s">
        <v>43</v>
      </c>
      <c r="I20" s="79">
        <v>64</v>
      </c>
      <c r="J20" s="79" t="s">
        <v>39</v>
      </c>
      <c r="K20" s="81">
        <f t="shared" si="3"/>
        <v>38.100726000000002</v>
      </c>
      <c r="L20" s="81">
        <v>2.2440000000000002</v>
      </c>
      <c r="M20" s="81">
        <v>7.582033</v>
      </c>
      <c r="N20" s="81">
        <v>2.1726000000000002E-2</v>
      </c>
      <c r="O20" s="81">
        <v>2.9999999999999997E-6</v>
      </c>
      <c r="P20" s="81">
        <v>28.252964000000002</v>
      </c>
      <c r="Q20" s="81">
        <v>2353.5100000000002</v>
      </c>
      <c r="R20" s="82">
        <v>28.252964000000002</v>
      </c>
      <c r="S20" s="81">
        <v>2353.5100000000002</v>
      </c>
      <c r="T20" s="76">
        <f t="shared" si="0"/>
        <v>1.2004607586116055E-2</v>
      </c>
      <c r="U20" s="83">
        <v>83.5</v>
      </c>
      <c r="V20" s="77">
        <f t="shared" si="4"/>
        <v>1.0023847334406906</v>
      </c>
      <c r="W20" s="84">
        <f t="shared" si="1"/>
        <v>720.27645516696339</v>
      </c>
      <c r="X20" s="85">
        <f t="shared" si="2"/>
        <v>60.143084006441441</v>
      </c>
    </row>
    <row r="21" spans="1:24" ht="15" x14ac:dyDescent="0.25">
      <c r="A21" s="86">
        <v>-8.0399999999999991</v>
      </c>
      <c r="B21" s="87">
        <v>1.2054872239981371E-2</v>
      </c>
      <c r="C21" s="88">
        <v>1.0065818320384445</v>
      </c>
      <c r="D21" s="152">
        <v>807.2</v>
      </c>
      <c r="E21" s="89" t="s">
        <v>24</v>
      </c>
      <c r="F21" s="90">
        <v>2</v>
      </c>
      <c r="G21" s="91" t="s">
        <v>56</v>
      </c>
      <c r="H21" s="91" t="s">
        <v>43</v>
      </c>
      <c r="I21" s="90">
        <v>43</v>
      </c>
      <c r="J21" s="90" t="s">
        <v>39</v>
      </c>
      <c r="K21" s="92">
        <f t="shared" si="3"/>
        <v>39.568999999999996</v>
      </c>
      <c r="L21" s="92">
        <v>3.468</v>
      </c>
      <c r="M21" s="92">
        <v>7.2212059999999996</v>
      </c>
      <c r="N21" s="92">
        <v>0.40799999999999997</v>
      </c>
      <c r="O21" s="92">
        <v>-5.9999999999999993E-6</v>
      </c>
      <c r="P21" s="92">
        <v>28.471799999999998</v>
      </c>
      <c r="Q21" s="92">
        <v>2361.85</v>
      </c>
      <c r="R21" s="93">
        <v>28.471799999999998</v>
      </c>
      <c r="S21" s="92">
        <v>2361.85</v>
      </c>
      <c r="T21" s="87">
        <f t="shared" si="0"/>
        <v>1.2054872239981371E-2</v>
      </c>
      <c r="U21" s="94">
        <v>83.5</v>
      </c>
      <c r="V21" s="88">
        <f t="shared" si="4"/>
        <v>1.0065818320384445</v>
      </c>
      <c r="W21" s="84">
        <f t="shared" si="1"/>
        <v>723.2923343988823</v>
      </c>
      <c r="X21" s="95">
        <f t="shared" si="2"/>
        <v>60.394909922306674</v>
      </c>
    </row>
    <row r="22" spans="1:24" ht="15" x14ac:dyDescent="0.25">
      <c r="A22" s="86">
        <v>-8.0399999999999991</v>
      </c>
      <c r="B22" s="87">
        <v>1.2162657597343474E-2</v>
      </c>
      <c r="C22" s="88">
        <v>1.0155819093781799</v>
      </c>
      <c r="D22" s="152">
        <v>807.2</v>
      </c>
      <c r="E22" s="89" t="s">
        <v>24</v>
      </c>
      <c r="F22" s="90">
        <v>3</v>
      </c>
      <c r="G22" s="91" t="s">
        <v>57</v>
      </c>
      <c r="H22" s="91" t="s">
        <v>43</v>
      </c>
      <c r="I22" s="90">
        <v>50</v>
      </c>
      <c r="J22" s="90" t="s">
        <v>39</v>
      </c>
      <c r="K22" s="92">
        <f t="shared" si="3"/>
        <v>31.301859999999998</v>
      </c>
      <c r="L22" s="92">
        <v>3.06</v>
      </c>
      <c r="M22" s="92">
        <v>5.5911059999999999</v>
      </c>
      <c r="N22" s="92">
        <v>-5.8139999999999997E-2</v>
      </c>
      <c r="O22" s="92">
        <v>-3.9999999999999998E-6</v>
      </c>
      <c r="P22" s="92">
        <v>22.708897999999998</v>
      </c>
      <c r="Q22" s="92">
        <v>1867.1</v>
      </c>
      <c r="R22" s="93">
        <v>22.708897999999998</v>
      </c>
      <c r="S22" s="92">
        <v>1867.1</v>
      </c>
      <c r="T22" s="87">
        <f t="shared" si="0"/>
        <v>1.2162657597343474E-2</v>
      </c>
      <c r="U22" s="96">
        <v>83.5</v>
      </c>
      <c r="V22" s="88">
        <f t="shared" si="4"/>
        <v>1.0155819093781799</v>
      </c>
      <c r="W22" s="84">
        <f t="shared" si="1"/>
        <v>729.75945584060844</v>
      </c>
      <c r="X22" s="95">
        <f t="shared" si="2"/>
        <v>60.934914562690807</v>
      </c>
    </row>
    <row r="23" spans="1:24" ht="15" x14ac:dyDescent="0.25">
      <c r="A23" s="86">
        <v>-8.0399999999999991</v>
      </c>
      <c r="B23" s="87">
        <v>1.24525746226152E-2</v>
      </c>
      <c r="C23" s="88">
        <v>1.0397899809883693</v>
      </c>
      <c r="D23" s="152">
        <v>807.2</v>
      </c>
      <c r="E23" s="89" t="s">
        <v>24</v>
      </c>
      <c r="F23" s="90">
        <v>4</v>
      </c>
      <c r="G23" s="91" t="s">
        <v>58</v>
      </c>
      <c r="H23" s="91" t="s">
        <v>43</v>
      </c>
      <c r="I23" s="90">
        <v>55</v>
      </c>
      <c r="J23" s="90" t="s">
        <v>39</v>
      </c>
      <c r="K23" s="92">
        <f t="shared" si="3"/>
        <v>42.064999999999998</v>
      </c>
      <c r="L23" s="92">
        <v>3.927</v>
      </c>
      <c r="M23" s="92">
        <v>6.4361069999999998</v>
      </c>
      <c r="N23" s="92">
        <v>0</v>
      </c>
      <c r="O23" s="92">
        <v>3.9999999999999998E-6</v>
      </c>
      <c r="P23" s="92">
        <v>31.701889000000001</v>
      </c>
      <c r="Q23" s="92">
        <v>2545.81</v>
      </c>
      <c r="R23" s="93">
        <v>31.701889000000001</v>
      </c>
      <c r="S23" s="92">
        <v>2545.81</v>
      </c>
      <c r="T23" s="87">
        <f t="shared" si="0"/>
        <v>1.24525746226152E-2</v>
      </c>
      <c r="U23" s="94">
        <v>83.5</v>
      </c>
      <c r="V23" s="88">
        <f t="shared" si="4"/>
        <v>1.0397899809883693</v>
      </c>
      <c r="W23" s="84">
        <f t="shared" si="1"/>
        <v>747.15447735691203</v>
      </c>
      <c r="X23" s="95">
        <f t="shared" si="2"/>
        <v>62.387398859302159</v>
      </c>
    </row>
    <row r="24" spans="1:24" ht="15" x14ac:dyDescent="0.25">
      <c r="A24" s="86">
        <v>-8.0399999999999991</v>
      </c>
      <c r="B24" s="87">
        <v>1.2763782552278497E-2</v>
      </c>
      <c r="C24" s="88">
        <v>1.0657758431152544</v>
      </c>
      <c r="D24" s="152">
        <v>807.2</v>
      </c>
      <c r="E24" s="89" t="s">
        <v>24</v>
      </c>
      <c r="F24" s="90">
        <v>5</v>
      </c>
      <c r="G24" s="91" t="s">
        <v>59</v>
      </c>
      <c r="H24" s="91" t="s">
        <v>43</v>
      </c>
      <c r="I24" s="90">
        <v>45</v>
      </c>
      <c r="J24" s="90" t="s">
        <v>39</v>
      </c>
      <c r="K24" s="92">
        <f t="shared" si="3"/>
        <v>39.652999999999999</v>
      </c>
      <c r="L24" s="92">
        <v>3.6719999999999997</v>
      </c>
      <c r="M24" s="92">
        <v>6.431419</v>
      </c>
      <c r="N24" s="92">
        <v>-0.255</v>
      </c>
      <c r="O24" s="92">
        <v>0</v>
      </c>
      <c r="P24" s="92">
        <v>29.804580999999999</v>
      </c>
      <c r="Q24" s="92">
        <v>2335.09</v>
      </c>
      <c r="R24" s="93">
        <v>29.804580999999999</v>
      </c>
      <c r="S24" s="92">
        <v>2335.09</v>
      </c>
      <c r="T24" s="87">
        <f t="shared" si="0"/>
        <v>1.2763782552278497E-2</v>
      </c>
      <c r="U24" s="96">
        <v>83.5</v>
      </c>
      <c r="V24" s="88">
        <f t="shared" si="4"/>
        <v>1.0657758431152544</v>
      </c>
      <c r="W24" s="84">
        <f t="shared" si="1"/>
        <v>765.82695313670979</v>
      </c>
      <c r="X24" s="95">
        <f t="shared" si="2"/>
        <v>63.946550586915272</v>
      </c>
    </row>
    <row r="25" spans="1:24" ht="15" x14ac:dyDescent="0.25">
      <c r="A25" s="86">
        <v>-8.0399999999999991</v>
      </c>
      <c r="B25" s="87">
        <v>1.3078325176942395E-2</v>
      </c>
      <c r="C25" s="88">
        <v>1.0920401522746899</v>
      </c>
      <c r="D25" s="152">
        <v>807.2</v>
      </c>
      <c r="E25" s="89" t="s">
        <v>24</v>
      </c>
      <c r="F25" s="90">
        <v>6</v>
      </c>
      <c r="G25" s="91" t="s">
        <v>60</v>
      </c>
      <c r="H25" s="91" t="s">
        <v>43</v>
      </c>
      <c r="I25" s="90">
        <v>76</v>
      </c>
      <c r="J25" s="90" t="s">
        <v>39</v>
      </c>
      <c r="K25" s="92">
        <v>12.751710000000001</v>
      </c>
      <c r="L25" s="92">
        <v>4.0289999999999999</v>
      </c>
      <c r="M25" s="92">
        <v>8.0011060000000001</v>
      </c>
      <c r="N25" s="92">
        <v>0.190332</v>
      </c>
      <c r="O25" s="92">
        <v>-1.9999999999999999E-6</v>
      </c>
      <c r="P25" s="92">
        <v>52.699895999999995</v>
      </c>
      <c r="Q25" s="92">
        <v>4029.56</v>
      </c>
      <c r="R25" s="93">
        <v>52.699895999999995</v>
      </c>
      <c r="S25" s="92">
        <v>4029.56</v>
      </c>
      <c r="T25" s="87">
        <f t="shared" si="0"/>
        <v>1.3078325176942395E-2</v>
      </c>
      <c r="U25" s="94">
        <v>83.5</v>
      </c>
      <c r="V25" s="88">
        <f t="shared" si="4"/>
        <v>1.0920401522746899</v>
      </c>
      <c r="W25" s="84">
        <f t="shared" si="1"/>
        <v>784.69951061654365</v>
      </c>
      <c r="X25" s="95">
        <f t="shared" si="2"/>
        <v>65.5224091364814</v>
      </c>
    </row>
    <row r="26" spans="1:24" ht="15" x14ac:dyDescent="0.25">
      <c r="A26" s="86">
        <v>-8.0399999999999991</v>
      </c>
      <c r="B26" s="87">
        <v>1.3269492658592404E-2</v>
      </c>
      <c r="C26" s="88">
        <v>1.1080026369924656</v>
      </c>
      <c r="D26" s="152">
        <v>807.2</v>
      </c>
      <c r="E26" s="89" t="s">
        <v>24</v>
      </c>
      <c r="F26" s="90">
        <v>7</v>
      </c>
      <c r="G26" s="91" t="s">
        <v>61</v>
      </c>
      <c r="H26" s="91" t="s">
        <v>43</v>
      </c>
      <c r="I26" s="90">
        <v>66</v>
      </c>
      <c r="J26" s="90" t="s">
        <v>39</v>
      </c>
      <c r="K26" s="92">
        <f t="shared" si="3"/>
        <v>44.761890000000001</v>
      </c>
      <c r="L26" s="92">
        <v>3.5189999999999997</v>
      </c>
      <c r="M26" s="92">
        <v>10.158759999999999</v>
      </c>
      <c r="N26" s="92">
        <v>0.12189</v>
      </c>
      <c r="O26" s="92">
        <v>1.9999999999999999E-6</v>
      </c>
      <c r="P26" s="92">
        <v>30.962238000000003</v>
      </c>
      <c r="Q26" s="92">
        <v>2333.34</v>
      </c>
      <c r="R26" s="93">
        <v>30.962238000000003</v>
      </c>
      <c r="S26" s="92">
        <v>2333.34</v>
      </c>
      <c r="T26" s="87">
        <f t="shared" si="0"/>
        <v>1.3269492658592404E-2</v>
      </c>
      <c r="U26" s="96">
        <v>83.5</v>
      </c>
      <c r="V26" s="88">
        <f t="shared" si="4"/>
        <v>1.1080026369924656</v>
      </c>
      <c r="W26" s="84">
        <f t="shared" si="1"/>
        <v>796.16955951554428</v>
      </c>
      <c r="X26" s="95">
        <f t="shared" si="2"/>
        <v>66.480158219547945</v>
      </c>
    </row>
    <row r="27" spans="1:24" ht="15" x14ac:dyDescent="0.25">
      <c r="A27" s="86">
        <v>-8.0399999999999991</v>
      </c>
      <c r="B27" s="87">
        <v>1.3636430069558753E-2</v>
      </c>
      <c r="C27" s="88">
        <v>1.1386419108081558</v>
      </c>
      <c r="D27" s="152">
        <v>807.2</v>
      </c>
      <c r="E27" s="89" t="s">
        <v>24</v>
      </c>
      <c r="F27" s="90">
        <v>8</v>
      </c>
      <c r="G27" s="91" t="s">
        <v>62</v>
      </c>
      <c r="H27" s="91" t="s">
        <v>43</v>
      </c>
      <c r="I27" s="90">
        <v>31</v>
      </c>
      <c r="J27" s="90" t="s">
        <v>39</v>
      </c>
      <c r="K27" s="92">
        <f t="shared" si="3"/>
        <v>25.283999999999999</v>
      </c>
      <c r="L27" s="92">
        <v>1.4790000000000001</v>
      </c>
      <c r="M27" s="92">
        <v>3.5658129999999999</v>
      </c>
      <c r="N27" s="92">
        <v>-0.30599999999999999</v>
      </c>
      <c r="O27" s="92">
        <v>-3.9999999999999998E-6</v>
      </c>
      <c r="P27" s="92">
        <v>20.545190999999999</v>
      </c>
      <c r="Q27" s="92">
        <v>1506.64</v>
      </c>
      <c r="R27" s="93">
        <v>20.545190999999999</v>
      </c>
      <c r="S27" s="92">
        <v>1506.64</v>
      </c>
      <c r="T27" s="87">
        <f t="shared" si="0"/>
        <v>1.3636430069558753E-2</v>
      </c>
      <c r="U27" s="94">
        <v>83.5</v>
      </c>
      <c r="V27" s="88">
        <f t="shared" si="4"/>
        <v>1.1386419108081558</v>
      </c>
      <c r="W27" s="84">
        <f t="shared" si="1"/>
        <v>818.18580417352518</v>
      </c>
      <c r="X27" s="95">
        <f t="shared" si="2"/>
        <v>68.318514648489355</v>
      </c>
    </row>
    <row r="28" spans="1:24" ht="15" x14ac:dyDescent="0.25">
      <c r="A28" s="86">
        <v>-8.0399999999999991</v>
      </c>
      <c r="B28" s="87">
        <v>1.3839955285471345E-2</v>
      </c>
      <c r="C28" s="88">
        <v>1.1556362663368573</v>
      </c>
      <c r="D28" s="152">
        <v>807.2</v>
      </c>
      <c r="E28" s="89" t="s">
        <v>24</v>
      </c>
      <c r="F28" s="90">
        <v>9</v>
      </c>
      <c r="G28" s="91" t="s">
        <v>63</v>
      </c>
      <c r="H28" s="91" t="s">
        <v>43</v>
      </c>
      <c r="I28" s="90">
        <v>53</v>
      </c>
      <c r="J28" s="90" t="s">
        <v>39</v>
      </c>
      <c r="K28" s="92">
        <f t="shared" si="3"/>
        <v>46.25</v>
      </c>
      <c r="L28" s="92">
        <v>3.6210000000000004</v>
      </c>
      <c r="M28" s="92">
        <v>7.4603599999999997</v>
      </c>
      <c r="N28" s="92">
        <v>0.255</v>
      </c>
      <c r="O28" s="92">
        <v>0</v>
      </c>
      <c r="P28" s="92">
        <v>34.913640000000001</v>
      </c>
      <c r="Q28" s="92">
        <v>2522.67</v>
      </c>
      <c r="R28" s="93">
        <v>34.913640000000001</v>
      </c>
      <c r="S28" s="92">
        <v>2522.67</v>
      </c>
      <c r="T28" s="87">
        <f t="shared" si="0"/>
        <v>1.3839955285471345E-2</v>
      </c>
      <c r="U28" s="96">
        <v>83.5</v>
      </c>
      <c r="V28" s="88">
        <f t="shared" si="4"/>
        <v>1.1556362663368573</v>
      </c>
      <c r="W28" s="84">
        <f t="shared" si="1"/>
        <v>830.39731712828063</v>
      </c>
      <c r="X28" s="95">
        <f t="shared" si="2"/>
        <v>69.338175980211446</v>
      </c>
    </row>
    <row r="29" spans="1:24" ht="15.75" thickBot="1" x14ac:dyDescent="0.3">
      <c r="A29" s="86">
        <v>-8.0399999999999991</v>
      </c>
      <c r="B29" s="97">
        <v>1.4560956431383259E-2</v>
      </c>
      <c r="C29" s="98">
        <v>1.2158398620205022</v>
      </c>
      <c r="D29" s="152">
        <v>807.2</v>
      </c>
      <c r="E29" s="99" t="s">
        <v>24</v>
      </c>
      <c r="F29" s="100">
        <v>10</v>
      </c>
      <c r="G29" s="101" t="s">
        <v>64</v>
      </c>
      <c r="H29" s="101" t="s">
        <v>43</v>
      </c>
      <c r="I29" s="100">
        <v>55</v>
      </c>
      <c r="J29" s="100" t="s">
        <v>39</v>
      </c>
      <c r="K29" s="102">
        <f t="shared" si="3"/>
        <v>50.548290999999999</v>
      </c>
      <c r="L29" s="103">
        <v>1.6319999999999999</v>
      </c>
      <c r="M29" s="103">
        <v>5.6419730000000001</v>
      </c>
      <c r="N29" s="103">
        <v>-0.44670900000000002</v>
      </c>
      <c r="O29" s="103">
        <v>7.9999999999999996E-6</v>
      </c>
      <c r="P29" s="103">
        <v>43.721018999999998</v>
      </c>
      <c r="Q29" s="103">
        <v>3002.62</v>
      </c>
      <c r="R29" s="104">
        <v>43.721018999999998</v>
      </c>
      <c r="S29" s="103">
        <v>3002.62</v>
      </c>
      <c r="T29" s="97">
        <f t="shared" si="0"/>
        <v>1.4560956431383259E-2</v>
      </c>
      <c r="U29" s="94">
        <v>83.5</v>
      </c>
      <c r="V29" s="98">
        <f t="shared" si="4"/>
        <v>1.2158398620205022</v>
      </c>
      <c r="W29" s="105">
        <f t="shared" si="1"/>
        <v>873.65738588299553</v>
      </c>
      <c r="X29" s="106">
        <f t="shared" si="2"/>
        <v>72.950391721230133</v>
      </c>
    </row>
    <row r="30" spans="1:24" ht="12.75" customHeight="1" x14ac:dyDescent="0.25">
      <c r="A30" s="19">
        <v>-8.0399999999999991</v>
      </c>
      <c r="B30" s="20">
        <v>2.3902381843283485E-2</v>
      </c>
      <c r="C30" s="21">
        <v>1.995848883914171</v>
      </c>
      <c r="D30" s="22">
        <v>807.2</v>
      </c>
      <c r="E30" s="22" t="s">
        <v>25</v>
      </c>
      <c r="F30" s="23">
        <v>1</v>
      </c>
      <c r="G30" s="24" t="s">
        <v>65</v>
      </c>
      <c r="H30" s="24" t="s">
        <v>40</v>
      </c>
      <c r="I30" s="23">
        <v>45</v>
      </c>
      <c r="J30" s="23" t="s">
        <v>39</v>
      </c>
      <c r="K30" s="25">
        <f t="shared" si="3"/>
        <v>67.507002</v>
      </c>
      <c r="L30" s="26">
        <v>4.2330000000000005</v>
      </c>
      <c r="M30" s="26">
        <v>8.1578129999999991</v>
      </c>
      <c r="N30" s="26">
        <v>-0.45899999999999996</v>
      </c>
      <c r="O30" s="26">
        <v>0</v>
      </c>
      <c r="P30" s="26">
        <v>55.575189000000002</v>
      </c>
      <c r="Q30" s="26">
        <v>2325.09</v>
      </c>
      <c r="R30" s="27">
        <v>55.575189000000002</v>
      </c>
      <c r="S30" s="26">
        <v>2325.09</v>
      </c>
      <c r="T30" s="20">
        <f t="shared" si="0"/>
        <v>2.3902381843283485E-2</v>
      </c>
      <c r="U30" s="28">
        <v>83.5</v>
      </c>
      <c r="V30" s="21">
        <f t="shared" si="4"/>
        <v>1.995848883914171</v>
      </c>
      <c r="W30" s="29">
        <f t="shared" si="1"/>
        <v>1434.1429105970092</v>
      </c>
      <c r="X30" s="30">
        <f t="shared" si="2"/>
        <v>119.75093303485026</v>
      </c>
    </row>
    <row r="31" spans="1:24" ht="12.75" customHeight="1" x14ac:dyDescent="0.25">
      <c r="A31" s="31">
        <v>-8.0399999999999991</v>
      </c>
      <c r="B31" s="32">
        <v>2.4517578136603792E-2</v>
      </c>
      <c r="C31" s="33">
        <v>2.0472177744064166</v>
      </c>
      <c r="D31" s="153">
        <v>807.2</v>
      </c>
      <c r="E31" s="34" t="s">
        <v>25</v>
      </c>
      <c r="F31" s="35">
        <v>2</v>
      </c>
      <c r="G31" s="36" t="s">
        <v>72</v>
      </c>
      <c r="H31" s="36" t="s">
        <v>40</v>
      </c>
      <c r="I31" s="35">
        <v>64</v>
      </c>
      <c r="J31" s="35" t="s">
        <v>39</v>
      </c>
      <c r="K31" s="37">
        <f t="shared" si="3"/>
        <v>72.479410000000001</v>
      </c>
      <c r="L31" s="25">
        <v>3.0089999999999999</v>
      </c>
      <c r="M31" s="25">
        <v>12.006552999999998</v>
      </c>
      <c r="N31" s="25">
        <v>-0.31059000000000003</v>
      </c>
      <c r="O31" s="25">
        <v>0</v>
      </c>
      <c r="P31" s="25">
        <v>57.774447000000002</v>
      </c>
      <c r="Q31" s="25">
        <v>2356.4499999999998</v>
      </c>
      <c r="R31" s="38">
        <v>57.774447000000002</v>
      </c>
      <c r="S31" s="25">
        <v>2356.4499999999998</v>
      </c>
      <c r="T31" s="32">
        <f t="shared" si="0"/>
        <v>2.4517578136603792E-2</v>
      </c>
      <c r="U31" s="39">
        <v>83.5</v>
      </c>
      <c r="V31" s="33">
        <f t="shared" si="4"/>
        <v>2.0472177744064166</v>
      </c>
      <c r="W31" s="40">
        <f t="shared" si="1"/>
        <v>1471.0546881962277</v>
      </c>
      <c r="X31" s="41">
        <f t="shared" si="2"/>
        <v>122.83306646438501</v>
      </c>
    </row>
    <row r="32" spans="1:24" ht="12.75" customHeight="1" x14ac:dyDescent="0.25">
      <c r="A32" s="31">
        <v>-8.0399999999999991</v>
      </c>
      <c r="B32" s="32">
        <v>2.4786310353973971E-2</v>
      </c>
      <c r="C32" s="33">
        <v>2.0696569145568264</v>
      </c>
      <c r="D32" s="153">
        <v>807.2</v>
      </c>
      <c r="E32" s="34" t="s">
        <v>25</v>
      </c>
      <c r="F32" s="35">
        <v>3</v>
      </c>
      <c r="G32" s="36" t="s">
        <v>73</v>
      </c>
      <c r="H32" s="36" t="s">
        <v>40</v>
      </c>
      <c r="I32" s="35">
        <v>45</v>
      </c>
      <c r="J32" s="35" t="s">
        <v>39</v>
      </c>
      <c r="K32" s="37">
        <f t="shared" si="3"/>
        <v>70.066988999999992</v>
      </c>
      <c r="L32" s="25">
        <v>3.5189999999999997</v>
      </c>
      <c r="M32" s="25">
        <v>8.7639800000000001</v>
      </c>
      <c r="N32" s="25">
        <v>-0.153</v>
      </c>
      <c r="O32" s="25">
        <v>0</v>
      </c>
      <c r="P32" s="25">
        <v>57.937008999999996</v>
      </c>
      <c r="Q32" s="25">
        <v>2337.46</v>
      </c>
      <c r="R32" s="38">
        <v>57.937008999999996</v>
      </c>
      <c r="S32" s="25">
        <v>2337.46</v>
      </c>
      <c r="T32" s="32">
        <f t="shared" si="0"/>
        <v>2.4786310353973971E-2</v>
      </c>
      <c r="U32" s="39">
        <v>83.5</v>
      </c>
      <c r="V32" s="33">
        <f t="shared" si="4"/>
        <v>2.0696569145568264</v>
      </c>
      <c r="W32" s="40">
        <f t="shared" si="1"/>
        <v>1487.1786212384382</v>
      </c>
      <c r="X32" s="41">
        <f t="shared" si="2"/>
        <v>124.17941487340958</v>
      </c>
    </row>
    <row r="33" spans="1:24" ht="12.75" customHeight="1" x14ac:dyDescent="0.25">
      <c r="A33" s="31">
        <v>-8.0399999999999991</v>
      </c>
      <c r="B33" s="32">
        <v>2.5305094137056759E-2</v>
      </c>
      <c r="C33" s="33">
        <v>2.1129753604442394</v>
      </c>
      <c r="D33" s="153">
        <v>807.2</v>
      </c>
      <c r="E33" s="34" t="s">
        <v>25</v>
      </c>
      <c r="F33" s="35">
        <v>4</v>
      </c>
      <c r="G33" s="36" t="s">
        <v>74</v>
      </c>
      <c r="H33" s="36" t="s">
        <v>40</v>
      </c>
      <c r="I33" s="35">
        <v>51</v>
      </c>
      <c r="J33" s="35" t="s">
        <v>39</v>
      </c>
      <c r="K33" s="37">
        <f t="shared" si="3"/>
        <v>102.857006</v>
      </c>
      <c r="L33" s="25">
        <v>6.5789999999999997</v>
      </c>
      <c r="M33" s="25">
        <v>13.502013</v>
      </c>
      <c r="N33" s="25">
        <v>-0.66299999999999992</v>
      </c>
      <c r="O33" s="25">
        <v>0</v>
      </c>
      <c r="P33" s="25">
        <v>83.438992999999996</v>
      </c>
      <c r="Q33" s="25">
        <v>3297.32</v>
      </c>
      <c r="R33" s="38">
        <v>83.438992999999996</v>
      </c>
      <c r="S33" s="25">
        <v>3297.32</v>
      </c>
      <c r="T33" s="32">
        <f t="shared" si="0"/>
        <v>2.5305094137056759E-2</v>
      </c>
      <c r="U33" s="39">
        <v>83.5</v>
      </c>
      <c r="V33" s="33">
        <f t="shared" si="4"/>
        <v>2.1129753604442394</v>
      </c>
      <c r="W33" s="40">
        <f t="shared" si="1"/>
        <v>1518.3056482234053</v>
      </c>
      <c r="X33" s="41">
        <f t="shared" si="2"/>
        <v>126.77852162665434</v>
      </c>
    </row>
    <row r="34" spans="1:24" ht="12.75" customHeight="1" x14ac:dyDescent="0.25">
      <c r="A34" s="31">
        <v>-8.0399999999999991</v>
      </c>
      <c r="B34" s="32">
        <v>2.5494689215921486E-2</v>
      </c>
      <c r="C34" s="33">
        <v>2.1288065495294441</v>
      </c>
      <c r="D34" s="153">
        <v>807.2</v>
      </c>
      <c r="E34" s="34" t="s">
        <v>25</v>
      </c>
      <c r="F34" s="35">
        <v>5</v>
      </c>
      <c r="G34" s="36" t="s">
        <v>66</v>
      </c>
      <c r="H34" s="36" t="s">
        <v>40</v>
      </c>
      <c r="I34" s="35">
        <v>100</v>
      </c>
      <c r="J34" s="35" t="s">
        <v>39</v>
      </c>
      <c r="K34" s="37">
        <f t="shared" si="3"/>
        <v>135.811025</v>
      </c>
      <c r="L34" s="25">
        <v>6.375</v>
      </c>
      <c r="M34" s="25">
        <v>17.764899</v>
      </c>
      <c r="N34" s="25">
        <v>-0.96900000000000008</v>
      </c>
      <c r="O34" s="25">
        <v>0</v>
      </c>
      <c r="P34" s="25">
        <v>112.640126</v>
      </c>
      <c r="Q34" s="25">
        <v>4418.18</v>
      </c>
      <c r="R34" s="38">
        <v>112.640126</v>
      </c>
      <c r="S34" s="25">
        <v>4418.18</v>
      </c>
      <c r="T34" s="32">
        <f t="shared" si="0"/>
        <v>2.5494689215921486E-2</v>
      </c>
      <c r="U34" s="39">
        <v>83.5</v>
      </c>
      <c r="V34" s="33">
        <f t="shared" si="4"/>
        <v>2.1288065495294441</v>
      </c>
      <c r="W34" s="40">
        <f t="shared" si="1"/>
        <v>1529.6813529552892</v>
      </c>
      <c r="X34" s="41">
        <f t="shared" si="2"/>
        <v>127.72839297176665</v>
      </c>
    </row>
    <row r="35" spans="1:24" ht="12.75" customHeight="1" x14ac:dyDescent="0.25">
      <c r="A35" s="31">
        <v>-8.0399999999999991</v>
      </c>
      <c r="B35" s="32">
        <v>2.5864165493948779E-2</v>
      </c>
      <c r="C35" s="33">
        <v>2.1596578187447228</v>
      </c>
      <c r="D35" s="153">
        <v>807.2</v>
      </c>
      <c r="E35" s="34" t="s">
        <v>25</v>
      </c>
      <c r="F35" s="35">
        <v>6</v>
      </c>
      <c r="G35" s="36" t="s">
        <v>67</v>
      </c>
      <c r="H35" s="36" t="s">
        <v>40</v>
      </c>
      <c r="I35" s="35">
        <v>46</v>
      </c>
      <c r="J35" s="35" t="s">
        <v>39</v>
      </c>
      <c r="K35" s="37">
        <f t="shared" si="3"/>
        <v>72.019003999999995</v>
      </c>
      <c r="L35" s="25">
        <v>4.08</v>
      </c>
      <c r="M35" s="25">
        <v>7.6970070000000002</v>
      </c>
      <c r="N35" s="25">
        <v>0.51</v>
      </c>
      <c r="O35" s="25">
        <v>0</v>
      </c>
      <c r="P35" s="25">
        <v>59.731997</v>
      </c>
      <c r="Q35" s="25">
        <v>2309.4499999999998</v>
      </c>
      <c r="R35" s="38">
        <v>59.731997</v>
      </c>
      <c r="S35" s="25">
        <v>2309.4499999999998</v>
      </c>
      <c r="T35" s="32">
        <f t="shared" si="0"/>
        <v>2.5864165493948779E-2</v>
      </c>
      <c r="U35" s="39">
        <v>83.5</v>
      </c>
      <c r="V35" s="33">
        <f t="shared" si="4"/>
        <v>2.1596578187447228</v>
      </c>
      <c r="W35" s="40">
        <f t="shared" si="1"/>
        <v>1551.8499296369268</v>
      </c>
      <c r="X35" s="41">
        <f t="shared" si="2"/>
        <v>129.57946912468338</v>
      </c>
    </row>
    <row r="36" spans="1:24" ht="12.75" customHeight="1" x14ac:dyDescent="0.25">
      <c r="A36" s="31">
        <v>-8.0399999999999991</v>
      </c>
      <c r="B36" s="32">
        <v>2.6041774746075916E-2</v>
      </c>
      <c r="C36" s="33">
        <v>2.1744881912973391</v>
      </c>
      <c r="D36" s="153">
        <v>807.2</v>
      </c>
      <c r="E36" s="34" t="s">
        <v>25</v>
      </c>
      <c r="F36" s="35">
        <v>7</v>
      </c>
      <c r="G36" s="36" t="s">
        <v>68</v>
      </c>
      <c r="H36" s="36" t="s">
        <v>40</v>
      </c>
      <c r="I36" s="35">
        <v>45</v>
      </c>
      <c r="J36" s="35" t="s">
        <v>39</v>
      </c>
      <c r="K36" s="37">
        <f t="shared" si="3"/>
        <v>72.283994000000007</v>
      </c>
      <c r="L36" s="25">
        <v>4.335</v>
      </c>
      <c r="M36" s="25">
        <v>7.5154190000000005</v>
      </c>
      <c r="N36" s="25">
        <v>-0.30599999999999999</v>
      </c>
      <c r="O36" s="25">
        <v>0</v>
      </c>
      <c r="P36" s="25">
        <v>60.739575000000002</v>
      </c>
      <c r="Q36" s="25">
        <v>2332.39</v>
      </c>
      <c r="R36" s="38">
        <v>60.739575000000002</v>
      </c>
      <c r="S36" s="25">
        <v>2332.39</v>
      </c>
      <c r="T36" s="32">
        <f t="shared" si="0"/>
        <v>2.6041774746075916E-2</v>
      </c>
      <c r="U36" s="39">
        <v>83.5</v>
      </c>
      <c r="V36" s="33">
        <f t="shared" si="4"/>
        <v>2.1744881912973391</v>
      </c>
      <c r="W36" s="40">
        <f t="shared" si="1"/>
        <v>1562.5064847645549</v>
      </c>
      <c r="X36" s="41">
        <f t="shared" si="2"/>
        <v>130.46929147784033</v>
      </c>
    </row>
    <row r="37" spans="1:24" ht="12.75" customHeight="1" x14ac:dyDescent="0.25">
      <c r="A37" s="31">
        <v>-8.0399999999999991</v>
      </c>
      <c r="B37" s="32">
        <v>2.6108715577753783E-2</v>
      </c>
      <c r="C37" s="33">
        <v>2.1800777507424409</v>
      </c>
      <c r="D37" s="153">
        <v>807.2</v>
      </c>
      <c r="E37" s="34" t="s">
        <v>25</v>
      </c>
      <c r="F37" s="35">
        <v>8</v>
      </c>
      <c r="G37" s="36" t="s">
        <v>69</v>
      </c>
      <c r="H37" s="36" t="s">
        <v>40</v>
      </c>
      <c r="I37" s="35">
        <v>45</v>
      </c>
      <c r="J37" s="35" t="s">
        <v>39</v>
      </c>
      <c r="K37" s="37">
        <f t="shared" si="3"/>
        <v>89.064091000000005</v>
      </c>
      <c r="L37" s="25">
        <v>4.5389999999999997</v>
      </c>
      <c r="M37" s="25">
        <v>9.2256529999999994</v>
      </c>
      <c r="N37" s="25">
        <v>-2.0659079999999999</v>
      </c>
      <c r="O37" s="25">
        <v>0</v>
      </c>
      <c r="P37" s="25">
        <v>77.365346000000002</v>
      </c>
      <c r="Q37" s="25">
        <v>2963.2</v>
      </c>
      <c r="R37" s="38">
        <v>77.365346000000002</v>
      </c>
      <c r="S37" s="25">
        <v>2963.2</v>
      </c>
      <c r="T37" s="32">
        <f t="shared" si="0"/>
        <v>2.6108715577753783E-2</v>
      </c>
      <c r="U37" s="39">
        <v>83.5</v>
      </c>
      <c r="V37" s="33">
        <f t="shared" si="4"/>
        <v>2.1800777507424409</v>
      </c>
      <c r="W37" s="40">
        <f t="shared" si="1"/>
        <v>1566.522934665227</v>
      </c>
      <c r="X37" s="41">
        <f t="shared" si="2"/>
        <v>130.80466504454645</v>
      </c>
    </row>
    <row r="38" spans="1:24" ht="12.75" customHeight="1" x14ac:dyDescent="0.25">
      <c r="A38" s="31">
        <v>-8.0399999999999991</v>
      </c>
      <c r="B38" s="32">
        <v>2.6345883169232798E-2</v>
      </c>
      <c r="C38" s="33">
        <v>2.1998812446309386</v>
      </c>
      <c r="D38" s="153">
        <v>807.2</v>
      </c>
      <c r="E38" s="34" t="s">
        <v>25</v>
      </c>
      <c r="F38" s="35">
        <v>9</v>
      </c>
      <c r="G38" s="36" t="s">
        <v>75</v>
      </c>
      <c r="H38" s="36" t="s">
        <v>40</v>
      </c>
      <c r="I38" s="35">
        <v>24</v>
      </c>
      <c r="J38" s="35" t="s">
        <v>39</v>
      </c>
      <c r="K38" s="37">
        <f t="shared" si="3"/>
        <v>38.568998999999998</v>
      </c>
      <c r="L38" s="25">
        <v>2.0909999999999997</v>
      </c>
      <c r="M38" s="25">
        <v>4.6336189999999995</v>
      </c>
      <c r="N38" s="25">
        <v>-5.0999999999999997E-2</v>
      </c>
      <c r="O38" s="25">
        <v>0</v>
      </c>
      <c r="P38" s="25">
        <v>31.895379999999999</v>
      </c>
      <c r="Q38" s="25">
        <v>1210.6400000000001</v>
      </c>
      <c r="R38" s="38">
        <v>31.895379999999999</v>
      </c>
      <c r="S38" s="25">
        <v>1210.6400000000001</v>
      </c>
      <c r="T38" s="32">
        <f t="shared" si="0"/>
        <v>2.6345883169232798E-2</v>
      </c>
      <c r="U38" s="39">
        <v>83.5</v>
      </c>
      <c r="V38" s="33">
        <f t="shared" si="4"/>
        <v>2.1998812446309386</v>
      </c>
      <c r="W38" s="40">
        <f t="shared" si="1"/>
        <v>1580.7529901539679</v>
      </c>
      <c r="X38" s="41">
        <f t="shared" si="2"/>
        <v>131.99287467785632</v>
      </c>
    </row>
    <row r="39" spans="1:24" ht="15.75" thickBot="1" x14ac:dyDescent="0.3">
      <c r="A39" s="31">
        <v>-8.0399999999999991</v>
      </c>
      <c r="B39" s="42">
        <v>2.6670893285244957E-2</v>
      </c>
      <c r="C39" s="43">
        <v>2.2270195893179539</v>
      </c>
      <c r="D39" s="153">
        <v>807.2</v>
      </c>
      <c r="E39" s="44" t="s">
        <v>25</v>
      </c>
      <c r="F39" s="45">
        <v>10</v>
      </c>
      <c r="G39" s="46" t="s">
        <v>76</v>
      </c>
      <c r="H39" s="46" t="s">
        <v>40</v>
      </c>
      <c r="I39" s="45">
        <v>64</v>
      </c>
      <c r="J39" s="45" t="s">
        <v>39</v>
      </c>
      <c r="K39" s="47">
        <f t="shared" si="3"/>
        <v>76.321995999999999</v>
      </c>
      <c r="L39" s="47">
        <v>3.7739999999999996</v>
      </c>
      <c r="M39" s="47">
        <v>10.386932999999999</v>
      </c>
      <c r="N39" s="47">
        <v>-0.91799999999999993</v>
      </c>
      <c r="O39" s="47">
        <v>0</v>
      </c>
      <c r="P39" s="47">
        <v>63.079062999999998</v>
      </c>
      <c r="Q39" s="47">
        <v>2365.09</v>
      </c>
      <c r="R39" s="48">
        <v>63.079062999999998</v>
      </c>
      <c r="S39" s="47">
        <v>2365.09</v>
      </c>
      <c r="T39" s="42">
        <f t="shared" si="0"/>
        <v>2.6670893285244957E-2</v>
      </c>
      <c r="U39" s="39">
        <v>83.5</v>
      </c>
      <c r="V39" s="43">
        <f t="shared" si="4"/>
        <v>2.2270195893179539</v>
      </c>
      <c r="W39" s="49">
        <f t="shared" si="1"/>
        <v>1600.2535971146974</v>
      </c>
      <c r="X39" s="50">
        <f t="shared" si="2"/>
        <v>133.62117535907723</v>
      </c>
    </row>
    <row r="40" spans="1:24" ht="12.75" customHeight="1" x14ac:dyDescent="0.25">
      <c r="A40" s="51">
        <v>-8.0399999999999991</v>
      </c>
      <c r="B40" s="52">
        <v>2.7372299035127019E-2</v>
      </c>
      <c r="C40" s="53">
        <v>2.2855869694331061</v>
      </c>
      <c r="D40" s="154">
        <v>807.2</v>
      </c>
      <c r="E40" s="54" t="s">
        <v>26</v>
      </c>
      <c r="F40" s="55">
        <v>1</v>
      </c>
      <c r="G40" s="56" t="s">
        <v>77</v>
      </c>
      <c r="H40" s="56" t="s">
        <v>40</v>
      </c>
      <c r="I40" s="55">
        <v>30</v>
      </c>
      <c r="J40" s="55" t="s">
        <v>39</v>
      </c>
      <c r="K40" s="57">
        <f t="shared" si="3"/>
        <v>63.703010000000006</v>
      </c>
      <c r="L40" s="58">
        <v>3.3149999999999999</v>
      </c>
      <c r="M40" s="58">
        <v>5.8520000000000003</v>
      </c>
      <c r="N40" s="58">
        <v>0.153</v>
      </c>
      <c r="O40" s="58">
        <v>0</v>
      </c>
      <c r="P40" s="58">
        <v>54.383010000000006</v>
      </c>
      <c r="Q40" s="58">
        <v>1986.79</v>
      </c>
      <c r="R40" s="59">
        <v>54.383010000000006</v>
      </c>
      <c r="S40" s="58">
        <v>1986.79</v>
      </c>
      <c r="T40" s="52">
        <f t="shared" si="0"/>
        <v>2.7372299035127019E-2</v>
      </c>
      <c r="U40" s="60">
        <v>83.5</v>
      </c>
      <c r="V40" s="53">
        <f t="shared" si="4"/>
        <v>2.2855869694331061</v>
      </c>
      <c r="W40" s="61">
        <f t="shared" si="1"/>
        <v>1642.3379421076211</v>
      </c>
      <c r="X40" s="62">
        <f t="shared" si="2"/>
        <v>137.13521816598634</v>
      </c>
    </row>
    <row r="41" spans="1:24" ht="15" x14ac:dyDescent="0.25">
      <c r="A41" s="63">
        <v>-8.0399999999999991</v>
      </c>
      <c r="B41" s="64">
        <v>2.7383400339227839E-2</v>
      </c>
      <c r="C41" s="65">
        <v>2.2865139283255247</v>
      </c>
      <c r="D41" s="155">
        <v>807.2</v>
      </c>
      <c r="E41" s="66" t="s">
        <v>26</v>
      </c>
      <c r="F41" s="67">
        <v>2</v>
      </c>
      <c r="G41" s="68" t="s">
        <v>78</v>
      </c>
      <c r="H41" s="68" t="s">
        <v>40</v>
      </c>
      <c r="I41" s="67">
        <v>54</v>
      </c>
      <c r="J41" s="67" t="s">
        <v>39</v>
      </c>
      <c r="K41" s="69">
        <f t="shared" si="3"/>
        <v>94.522068000000004</v>
      </c>
      <c r="L41" s="69">
        <v>4.7430000000000003</v>
      </c>
      <c r="M41" s="69">
        <v>8.3170330000000003</v>
      </c>
      <c r="N41" s="69">
        <v>-6.7931999999999992E-2</v>
      </c>
      <c r="O41" s="69">
        <v>0</v>
      </c>
      <c r="P41" s="69">
        <v>81.529966999999999</v>
      </c>
      <c r="Q41" s="69">
        <v>2977.35</v>
      </c>
      <c r="R41" s="70">
        <v>81.529966999999999</v>
      </c>
      <c r="S41" s="69">
        <v>2977.35</v>
      </c>
      <c r="T41" s="64">
        <f t="shared" si="0"/>
        <v>2.7383400339227839E-2</v>
      </c>
      <c r="U41" s="71">
        <v>83.5</v>
      </c>
      <c r="V41" s="65">
        <f t="shared" si="4"/>
        <v>2.2865139283255247</v>
      </c>
      <c r="W41" s="72">
        <f t="shared" si="1"/>
        <v>1643.0040203536705</v>
      </c>
      <c r="X41" s="73">
        <f t="shared" si="2"/>
        <v>137.19083569953148</v>
      </c>
    </row>
    <row r="42" spans="1:24" ht="15" x14ac:dyDescent="0.25">
      <c r="A42" s="63">
        <v>-8.0399999999999991</v>
      </c>
      <c r="B42" s="64">
        <v>2.7628623209935234E-2</v>
      </c>
      <c r="C42" s="65">
        <v>2.3069900380295922</v>
      </c>
      <c r="D42" s="155">
        <v>807.2</v>
      </c>
      <c r="E42" s="66" t="s">
        <v>26</v>
      </c>
      <c r="F42" s="67">
        <v>3</v>
      </c>
      <c r="G42" s="68" t="s">
        <v>79</v>
      </c>
      <c r="H42" s="68" t="s">
        <v>40</v>
      </c>
      <c r="I42" s="67">
        <v>30</v>
      </c>
      <c r="J42" s="67" t="s">
        <v>39</v>
      </c>
      <c r="K42" s="69">
        <f t="shared" si="3"/>
        <v>51.093001999999998</v>
      </c>
      <c r="L42" s="69">
        <v>2.8050000000000002</v>
      </c>
      <c r="M42" s="69">
        <v>6.2884130000000003</v>
      </c>
      <c r="N42" s="69">
        <v>0.153</v>
      </c>
      <c r="O42" s="69">
        <v>0</v>
      </c>
      <c r="P42" s="69">
        <v>41.846589000000002</v>
      </c>
      <c r="Q42" s="69">
        <v>1514.61</v>
      </c>
      <c r="R42" s="70">
        <v>41.846589000000002</v>
      </c>
      <c r="S42" s="69">
        <v>1514.61</v>
      </c>
      <c r="T42" s="64">
        <f t="shared" si="0"/>
        <v>2.7628623209935234E-2</v>
      </c>
      <c r="U42" s="74">
        <v>83.5</v>
      </c>
      <c r="V42" s="65">
        <f t="shared" si="4"/>
        <v>2.3069900380295922</v>
      </c>
      <c r="W42" s="72">
        <f t="shared" si="1"/>
        <v>1657.717392596114</v>
      </c>
      <c r="X42" s="73">
        <f t="shared" si="2"/>
        <v>138.41940228177552</v>
      </c>
    </row>
    <row r="43" spans="1:24" ht="15" x14ac:dyDescent="0.25">
      <c r="A43" s="63">
        <v>-8.0399999999999991</v>
      </c>
      <c r="B43" s="64">
        <v>2.8016203485633537E-2</v>
      </c>
      <c r="C43" s="65">
        <v>2.3393529910504003</v>
      </c>
      <c r="D43" s="155">
        <v>807.2</v>
      </c>
      <c r="E43" s="66" t="s">
        <v>26</v>
      </c>
      <c r="F43" s="67">
        <v>4</v>
      </c>
      <c r="G43" s="68" t="s">
        <v>80</v>
      </c>
      <c r="H43" s="68" t="s">
        <v>40</v>
      </c>
      <c r="I43" s="67">
        <v>10</v>
      </c>
      <c r="J43" s="67" t="s">
        <v>39</v>
      </c>
      <c r="K43" s="69">
        <f t="shared" si="3"/>
        <v>11.339001</v>
      </c>
      <c r="L43" s="69">
        <v>0.91799999999999993</v>
      </c>
      <c r="M43" s="69">
        <v>0.15667299999999998</v>
      </c>
      <c r="N43" s="69">
        <v>0.153</v>
      </c>
      <c r="O43" s="69">
        <v>0</v>
      </c>
      <c r="P43" s="69">
        <v>10.111328</v>
      </c>
      <c r="Q43" s="69">
        <v>360.91</v>
      </c>
      <c r="R43" s="70">
        <v>10.111328</v>
      </c>
      <c r="S43" s="69">
        <v>360.91</v>
      </c>
      <c r="T43" s="64">
        <f t="shared" si="0"/>
        <v>2.8016203485633537E-2</v>
      </c>
      <c r="U43" s="71">
        <v>83.5</v>
      </c>
      <c r="V43" s="65">
        <f t="shared" si="4"/>
        <v>2.3393529910504003</v>
      </c>
      <c r="W43" s="72">
        <f t="shared" si="1"/>
        <v>1680.9722091380122</v>
      </c>
      <c r="X43" s="73">
        <f t="shared" si="2"/>
        <v>140.36117946302403</v>
      </c>
    </row>
    <row r="44" spans="1:24" ht="15" x14ac:dyDescent="0.25">
      <c r="A44" s="63">
        <v>-8.0399999999999991</v>
      </c>
      <c r="B44" s="64">
        <v>2.8411021780075339E-2</v>
      </c>
      <c r="C44" s="65">
        <v>2.3723203186362909</v>
      </c>
      <c r="D44" s="155">
        <v>807.2</v>
      </c>
      <c r="E44" s="66" t="s">
        <v>26</v>
      </c>
      <c r="F44" s="67">
        <v>5</v>
      </c>
      <c r="G44" s="68" t="s">
        <v>81</v>
      </c>
      <c r="H44" s="68" t="s">
        <v>40</v>
      </c>
      <c r="I44" s="67">
        <v>30</v>
      </c>
      <c r="J44" s="67" t="s">
        <v>39</v>
      </c>
      <c r="K44" s="69">
        <f t="shared" si="3"/>
        <v>66.769003999999995</v>
      </c>
      <c r="L44" s="69">
        <v>3.9780000000000002</v>
      </c>
      <c r="M44" s="69">
        <v>6.8385130000000007</v>
      </c>
      <c r="N44" s="69">
        <v>-0.76500000000000001</v>
      </c>
      <c r="O44" s="69">
        <v>0</v>
      </c>
      <c r="P44" s="69">
        <v>56.717491000000003</v>
      </c>
      <c r="Q44" s="69">
        <v>1996.32</v>
      </c>
      <c r="R44" s="70">
        <v>56.717491000000003</v>
      </c>
      <c r="S44" s="69">
        <v>1996.32</v>
      </c>
      <c r="T44" s="64">
        <f t="shared" si="0"/>
        <v>2.8411021780075339E-2</v>
      </c>
      <c r="U44" s="74">
        <v>83.5</v>
      </c>
      <c r="V44" s="65">
        <f t="shared" si="4"/>
        <v>2.3723203186362909</v>
      </c>
      <c r="W44" s="72">
        <f t="shared" si="1"/>
        <v>1704.6613068045203</v>
      </c>
      <c r="X44" s="73">
        <f t="shared" si="2"/>
        <v>142.33921911817745</v>
      </c>
    </row>
    <row r="45" spans="1:24" ht="15" x14ac:dyDescent="0.25">
      <c r="A45" s="63">
        <v>-8.0399999999999991</v>
      </c>
      <c r="B45" s="64">
        <v>2.8640573405458943E-2</v>
      </c>
      <c r="C45" s="65">
        <v>2.3914878793558216</v>
      </c>
      <c r="D45" s="155">
        <v>807.2</v>
      </c>
      <c r="E45" s="66" t="s">
        <v>26</v>
      </c>
      <c r="F45" s="67">
        <v>6</v>
      </c>
      <c r="G45" s="68" t="s">
        <v>82</v>
      </c>
      <c r="H45" s="68" t="s">
        <v>40</v>
      </c>
      <c r="I45" s="67">
        <v>46</v>
      </c>
      <c r="J45" s="67" t="s">
        <v>39</v>
      </c>
      <c r="K45" s="69">
        <f t="shared" si="3"/>
        <v>99.170002999999994</v>
      </c>
      <c r="L45" s="69">
        <v>4.9470000000000001</v>
      </c>
      <c r="M45" s="69">
        <v>10.939366</v>
      </c>
      <c r="N45" s="69">
        <v>0</v>
      </c>
      <c r="O45" s="69">
        <v>0</v>
      </c>
      <c r="P45" s="69">
        <v>83.283636999999999</v>
      </c>
      <c r="Q45" s="69">
        <v>2907.89</v>
      </c>
      <c r="R45" s="70">
        <v>83.283636999999999</v>
      </c>
      <c r="S45" s="69">
        <v>2907.89</v>
      </c>
      <c r="T45" s="64">
        <f t="shared" si="0"/>
        <v>2.8640573405458943E-2</v>
      </c>
      <c r="U45" s="71">
        <v>83.5</v>
      </c>
      <c r="V45" s="65">
        <f t="shared" si="4"/>
        <v>2.3914878793558216</v>
      </c>
      <c r="W45" s="72">
        <f t="shared" si="1"/>
        <v>1718.4344043275366</v>
      </c>
      <c r="X45" s="73">
        <f t="shared" si="2"/>
        <v>143.4892727613493</v>
      </c>
    </row>
    <row r="46" spans="1:24" ht="15" x14ac:dyDescent="0.25">
      <c r="A46" s="63">
        <v>-8.0399999999999991</v>
      </c>
      <c r="B46" s="64">
        <v>2.8827855834887818E-2</v>
      </c>
      <c r="C46" s="65">
        <v>2.4071259622131329</v>
      </c>
      <c r="D46" s="155">
        <v>807.2</v>
      </c>
      <c r="E46" s="66" t="s">
        <v>26</v>
      </c>
      <c r="F46" s="67">
        <v>7</v>
      </c>
      <c r="G46" s="68" t="s">
        <v>83</v>
      </c>
      <c r="H46" s="68" t="s">
        <v>40</v>
      </c>
      <c r="I46" s="67">
        <v>11</v>
      </c>
      <c r="J46" s="67" t="s">
        <v>39</v>
      </c>
      <c r="K46" s="69">
        <f t="shared" si="3"/>
        <v>19.66</v>
      </c>
      <c r="L46" s="69">
        <v>0.40799999999999997</v>
      </c>
      <c r="M46" s="69">
        <v>2.407019</v>
      </c>
      <c r="N46" s="69">
        <v>0</v>
      </c>
      <c r="O46" s="69">
        <v>0</v>
      </c>
      <c r="P46" s="69">
        <v>16.844981000000001</v>
      </c>
      <c r="Q46" s="69">
        <v>584.33000000000004</v>
      </c>
      <c r="R46" s="70">
        <v>16.844981000000001</v>
      </c>
      <c r="S46" s="69">
        <v>584.33000000000004</v>
      </c>
      <c r="T46" s="64">
        <f t="shared" si="0"/>
        <v>2.8827855834887818E-2</v>
      </c>
      <c r="U46" s="74">
        <v>83.5</v>
      </c>
      <c r="V46" s="65">
        <f t="shared" si="4"/>
        <v>2.4071259622131329</v>
      </c>
      <c r="W46" s="72">
        <f t="shared" si="1"/>
        <v>1729.671350093269</v>
      </c>
      <c r="X46" s="73">
        <f t="shared" si="2"/>
        <v>144.42755773278796</v>
      </c>
    </row>
    <row r="47" spans="1:24" ht="15" x14ac:dyDescent="0.25">
      <c r="A47" s="63">
        <v>-8.0399999999999991</v>
      </c>
      <c r="B47" s="64">
        <v>2.9043590320414758E-2</v>
      </c>
      <c r="C47" s="65">
        <v>2.4251397917546322</v>
      </c>
      <c r="D47" s="155">
        <v>807.2</v>
      </c>
      <c r="E47" s="66" t="s">
        <v>26</v>
      </c>
      <c r="F47" s="67">
        <v>8</v>
      </c>
      <c r="G47" s="68" t="s">
        <v>70</v>
      </c>
      <c r="H47" s="68" t="s">
        <v>40</v>
      </c>
      <c r="I47" s="67">
        <v>45</v>
      </c>
      <c r="J47" s="67" t="s">
        <v>39</v>
      </c>
      <c r="K47" s="69">
        <f t="shared" si="3"/>
        <v>96.824995999999999</v>
      </c>
      <c r="L47" s="69">
        <v>4.6920000000000002</v>
      </c>
      <c r="M47" s="69">
        <v>9.1840270000000004</v>
      </c>
      <c r="N47" s="69">
        <v>-0.96900000000000008</v>
      </c>
      <c r="O47" s="69">
        <v>0</v>
      </c>
      <c r="P47" s="69">
        <v>83.917968999999999</v>
      </c>
      <c r="Q47" s="69">
        <v>2889.38</v>
      </c>
      <c r="R47" s="136">
        <v>83.917968999999999</v>
      </c>
      <c r="S47" s="69">
        <v>2889.38</v>
      </c>
      <c r="T47" s="64">
        <f t="shared" si="0"/>
        <v>2.9043590320414758E-2</v>
      </c>
      <c r="U47" s="71">
        <v>83.5</v>
      </c>
      <c r="V47" s="65">
        <f>T47*U47</f>
        <v>2.4251397917546322</v>
      </c>
      <c r="W47" s="72">
        <f t="shared" si="1"/>
        <v>1742.6154192248855</v>
      </c>
      <c r="X47" s="73">
        <f>W47*U47/1000</f>
        <v>145.50838750527794</v>
      </c>
    </row>
    <row r="48" spans="1:24" ht="15" x14ac:dyDescent="0.25">
      <c r="A48" s="63">
        <v>-8.0399999999999991</v>
      </c>
      <c r="B48" s="64">
        <v>2.9078595668273241E-2</v>
      </c>
      <c r="C48" s="65">
        <v>2.4280627383008158</v>
      </c>
      <c r="D48" s="155">
        <v>807.2</v>
      </c>
      <c r="E48" s="137" t="s">
        <v>26</v>
      </c>
      <c r="F48" s="67">
        <v>9</v>
      </c>
      <c r="G48" s="68" t="s">
        <v>48</v>
      </c>
      <c r="H48" s="68" t="s">
        <v>40</v>
      </c>
      <c r="I48" s="67">
        <v>45</v>
      </c>
      <c r="J48" s="67" t="s">
        <v>39</v>
      </c>
      <c r="K48" s="69">
        <f t="shared" si="3"/>
        <v>84.892999000000003</v>
      </c>
      <c r="L48" s="68">
        <v>3.6719999999999997</v>
      </c>
      <c r="M48" s="144">
        <v>8.7847729999999995</v>
      </c>
      <c r="N48" s="69">
        <v>4.7430000000000003</v>
      </c>
      <c r="O48" s="69">
        <v>0</v>
      </c>
      <c r="P48" s="69">
        <v>67.69322600000001</v>
      </c>
      <c r="Q48" s="68">
        <v>2327.94</v>
      </c>
      <c r="R48" s="136">
        <v>67.69322600000001</v>
      </c>
      <c r="S48" s="68">
        <v>2327.94</v>
      </c>
      <c r="T48" s="64">
        <f t="shared" si="0"/>
        <v>2.9078595668273241E-2</v>
      </c>
      <c r="U48" s="74">
        <v>83.5</v>
      </c>
      <c r="V48" s="65">
        <f>T48*U48</f>
        <v>2.4280627383008158</v>
      </c>
      <c r="W48" s="65">
        <f t="shared" si="1"/>
        <v>1744.7157400963945</v>
      </c>
      <c r="X48" s="138">
        <f>W48*U48/1000</f>
        <v>145.68376429804894</v>
      </c>
    </row>
    <row r="49" spans="1:24" s="13" customFormat="1" ht="15" x14ac:dyDescent="0.25">
      <c r="A49" s="63">
        <v>-8.0399999999999991</v>
      </c>
      <c r="B49" s="64">
        <v>3.1949608539067802E-2</v>
      </c>
      <c r="C49" s="145">
        <v>2.6677923130121615</v>
      </c>
      <c r="D49" s="155">
        <v>807.2</v>
      </c>
      <c r="E49" s="140" t="s">
        <v>26</v>
      </c>
      <c r="F49" s="140">
        <v>10</v>
      </c>
      <c r="G49" s="139" t="s">
        <v>45</v>
      </c>
      <c r="H49" s="68" t="s">
        <v>40</v>
      </c>
      <c r="I49" s="140">
        <v>20</v>
      </c>
      <c r="J49" s="140" t="s">
        <v>39</v>
      </c>
      <c r="K49" s="69">
        <f t="shared" si="3"/>
        <v>42.719999000000001</v>
      </c>
      <c r="L49" s="139">
        <v>2.0909999999999997</v>
      </c>
      <c r="M49" s="142">
        <v>3.9016459999999999</v>
      </c>
      <c r="N49" s="69">
        <v>0</v>
      </c>
      <c r="O49" s="69">
        <v>0</v>
      </c>
      <c r="P49" s="142">
        <v>36.727353000000001</v>
      </c>
      <c r="Q49" s="142">
        <v>1149.54</v>
      </c>
      <c r="R49" s="143">
        <v>36.727353000000001</v>
      </c>
      <c r="S49" s="139">
        <v>1149.54</v>
      </c>
      <c r="T49" s="64">
        <f t="shared" si="0"/>
        <v>3.1949608539067802E-2</v>
      </c>
      <c r="U49" s="71">
        <v>83.5</v>
      </c>
      <c r="V49" s="65">
        <f>T49*U49</f>
        <v>2.6677923130121615</v>
      </c>
      <c r="W49" s="65">
        <f t="shared" si="1"/>
        <v>1916.9765123440682</v>
      </c>
      <c r="X49" s="138">
        <f>W49*U49/1000</f>
        <v>160.06753878072971</v>
      </c>
    </row>
    <row r="50" spans="1:24" s="141" customFormat="1" ht="15" x14ac:dyDescent="0.25">
      <c r="D50" s="156"/>
      <c r="H50" s="14"/>
      <c r="N50" s="14"/>
      <c r="O50" s="14"/>
      <c r="T50" s="15"/>
      <c r="U50" s="16"/>
      <c r="V50" s="17"/>
      <c r="W50" s="17"/>
      <c r="X50" s="18"/>
    </row>
  </sheetData>
  <autoFilter ref="A9:X48" xr:uid="{00000000-0009-0000-0000-000000000000}"/>
  <mergeCells count="20">
    <mergeCell ref="Q6:Q7"/>
    <mergeCell ref="R6:R7"/>
    <mergeCell ref="V6:V7"/>
    <mergeCell ref="B6:B7"/>
    <mergeCell ref="C6:C7"/>
    <mergeCell ref="S6:S7"/>
    <mergeCell ref="T6:T7"/>
    <mergeCell ref="U6:U7"/>
    <mergeCell ref="A3:X3"/>
    <mergeCell ref="A6:A7"/>
    <mergeCell ref="D6:D7"/>
    <mergeCell ref="H6:H8"/>
    <mergeCell ref="E6:E8"/>
    <mergeCell ref="F6:F8"/>
    <mergeCell ref="G6:G8"/>
    <mergeCell ref="I6:I7"/>
    <mergeCell ref="J6:J7"/>
    <mergeCell ref="K6:P6"/>
    <mergeCell ref="W6:W7"/>
    <mergeCell ref="X6:X7"/>
  </mergeCells>
  <pageMargins left="0" right="0" top="0.5" bottom="0.5" header="0.3" footer="0.3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Adomas ŪSELIS</dc:creator>
  <cp:lastModifiedBy>Rita Bugiene</cp:lastModifiedBy>
  <cp:lastPrinted>2021-12-21T11:33:01Z</cp:lastPrinted>
  <dcterms:created xsi:type="dcterms:W3CDTF">2017-06-16T06:42:05Z</dcterms:created>
  <dcterms:modified xsi:type="dcterms:W3CDTF">2026-02-11T09:18:54Z</dcterms:modified>
</cp:coreProperties>
</file>