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tab\Desktop\202602_menuo\Spalvota\"/>
    </mc:Choice>
  </mc:AlternateContent>
  <xr:revisionPtr revIDLastSave="0" documentId="8_{D7D3979E-5F4F-402A-B071-F133DA9941B3}" xr6:coauthVersionLast="36" xr6:coauthVersionMax="36" xr10:uidLastSave="{00000000-0000-0000-0000-000000000000}"/>
  <bookViews>
    <workbookView xWindow="0" yWindow="0" windowWidth="28800" windowHeight="10635" xr2:uid="{00000000-000D-0000-FFFF-FFFF00000000}"/>
  </bookViews>
  <sheets>
    <sheet name="202601" sheetId="1" r:id="rId1"/>
  </sheets>
  <definedNames>
    <definedName name="_xlnm._FilterDatabase" localSheetId="0" hidden="1">'202601'!$A$9:$W$48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9" i="1" l="1"/>
  <c r="V49" i="1" s="1"/>
  <c r="W49" i="1" s="1"/>
  <c r="J49" i="1"/>
  <c r="U49" i="1" l="1"/>
  <c r="J48" i="1"/>
  <c r="S48" i="1"/>
  <c r="V48" i="1" s="1"/>
  <c r="W48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0" i="1"/>
  <c r="U48" i="1" l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V47" i="1" l="1"/>
  <c r="W47" i="1" s="1"/>
  <c r="V46" i="1"/>
  <c r="W46" i="1" s="1"/>
  <c r="U44" i="1"/>
  <c r="V42" i="1"/>
  <c r="W42" i="1" s="1"/>
  <c r="U40" i="1"/>
  <c r="V38" i="1"/>
  <c r="W38" i="1" s="1"/>
  <c r="V36" i="1"/>
  <c r="W36" i="1" s="1"/>
  <c r="V34" i="1"/>
  <c r="W34" i="1" s="1"/>
  <c r="V32" i="1"/>
  <c r="W32" i="1" s="1"/>
  <c r="V30" i="1"/>
  <c r="W30" i="1" s="1"/>
  <c r="U28" i="1"/>
  <c r="V26" i="1"/>
  <c r="W26" i="1" s="1"/>
  <c r="U24" i="1"/>
  <c r="V22" i="1"/>
  <c r="W22" i="1" s="1"/>
  <c r="V20" i="1"/>
  <c r="W20" i="1" s="1"/>
  <c r="V18" i="1"/>
  <c r="W18" i="1" s="1"/>
  <c r="V16" i="1"/>
  <c r="W16" i="1" s="1"/>
  <c r="V14" i="1"/>
  <c r="U12" i="1"/>
  <c r="V45" i="1"/>
  <c r="W45" i="1" s="1"/>
  <c r="V43" i="1"/>
  <c r="W43" i="1" s="1"/>
  <c r="V41" i="1"/>
  <c r="W41" i="1" s="1"/>
  <c r="V39" i="1"/>
  <c r="W39" i="1" s="1"/>
  <c r="V37" i="1"/>
  <c r="W37" i="1" s="1"/>
  <c r="V35" i="1"/>
  <c r="W35" i="1" s="1"/>
  <c r="V33" i="1"/>
  <c r="W33" i="1" s="1"/>
  <c r="V31" i="1"/>
  <c r="W31" i="1" s="1"/>
  <c r="V29" i="1"/>
  <c r="W29" i="1" s="1"/>
  <c r="V27" i="1"/>
  <c r="W27" i="1" s="1"/>
  <c r="V25" i="1"/>
  <c r="W25" i="1" s="1"/>
  <c r="V23" i="1"/>
  <c r="W23" i="1" s="1"/>
  <c r="V21" i="1"/>
  <c r="W21" i="1" s="1"/>
  <c r="V19" i="1"/>
  <c r="W19" i="1" s="1"/>
  <c r="V17" i="1"/>
  <c r="W17" i="1" s="1"/>
  <c r="V15" i="1"/>
  <c r="W15" i="1" s="1"/>
  <c r="V13" i="1"/>
  <c r="U36" i="1"/>
  <c r="U20" i="1"/>
  <c r="V44" i="1"/>
  <c r="W44" i="1" s="1"/>
  <c r="V28" i="1"/>
  <c r="W28" i="1" s="1"/>
  <c r="U47" i="1"/>
  <c r="U32" i="1"/>
  <c r="U16" i="1"/>
  <c r="V40" i="1"/>
  <c r="W40" i="1" s="1"/>
  <c r="V24" i="1"/>
  <c r="W24" i="1" s="1"/>
  <c r="U43" i="1"/>
  <c r="U39" i="1"/>
  <c r="U35" i="1"/>
  <c r="U31" i="1"/>
  <c r="U27" i="1"/>
  <c r="U23" i="1"/>
  <c r="U19" i="1"/>
  <c r="U15" i="1"/>
  <c r="U46" i="1"/>
  <c r="U42" i="1"/>
  <c r="U38" i="1"/>
  <c r="U34" i="1"/>
  <c r="U30" i="1"/>
  <c r="U26" i="1"/>
  <c r="U22" i="1"/>
  <c r="U18" i="1"/>
  <c r="U14" i="1"/>
  <c r="U45" i="1"/>
  <c r="U41" i="1"/>
  <c r="U37" i="1"/>
  <c r="U33" i="1"/>
  <c r="U29" i="1"/>
  <c r="U25" i="1"/>
  <c r="U21" i="1"/>
  <c r="U17" i="1"/>
  <c r="U13" i="1"/>
  <c r="S10" i="1" l="1"/>
  <c r="V12" i="1"/>
  <c r="W12" i="1" s="1"/>
  <c r="U11" i="1"/>
  <c r="U10" i="1" l="1"/>
  <c r="V10" i="1"/>
  <c r="W10" i="1" s="1"/>
  <c r="W13" i="1"/>
  <c r="V11" i="1"/>
  <c r="W11" i="1" s="1"/>
  <c r="W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Ramune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pateikite visų CŠT šiluma aprūpinamų daugiabučių gyvenamųjų namų, kuriems šilumą tiekia Jūsų įmonė, vidutinį šilumos suvartojimą (MWh) 1 m2 buto šildymui  per ataskaitinį mėnesį (žr. paaiškinimus)
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Nurodykite pastatų grupės kategoriją (I, II, III arba IV) (žr. paaiškinimus lentelės apačioje)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 xml:space="preserve">Nurodykite:
</t>
        </r>
        <r>
          <rPr>
            <sz val="9"/>
            <color indexed="81"/>
            <rFont val="Tahoma"/>
            <family val="2"/>
            <charset val="186"/>
          </rPr>
          <t>Pilnai renovuotas
Dalinai renovuotas
Nerenovuotas
Nėra duomenų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<sst xmlns="http://schemas.openxmlformats.org/spreadsheetml/2006/main" count="205" uniqueCount="83">
  <si>
    <t>Adresas</t>
  </si>
  <si>
    <t>Butų sk.</t>
  </si>
  <si>
    <t>Statybos metai</t>
  </si>
  <si>
    <t>Namo 
plotas</t>
  </si>
  <si>
    <t>Apmokestinta šiluma šildymui gyventojams</t>
  </si>
  <si>
    <t>Butų 
plotas</t>
  </si>
  <si>
    <t xml:space="preserve">Šilumos 
suvartojimas šildymui </t>
  </si>
  <si>
    <t xml:space="preserve">Šilumos kaina gyventojams
(su PVM) </t>
  </si>
  <si>
    <t>Mokėjimai už šilumą 1 m² ploto šildymui                 (su PVM)</t>
  </si>
  <si>
    <t>Šilumos suvartojimas 60 m² ploto buto šildymui</t>
  </si>
  <si>
    <t>Mokėjimai už šilumą 60 m² ploto buto šildymui 
(su PVM)</t>
  </si>
  <si>
    <t xml:space="preserve">Iš viso 
</t>
  </si>
  <si>
    <t xml:space="preserve">Karštam vandeniui ruošti </t>
  </si>
  <si>
    <t>Karšto vandens temp. palaikymui</t>
  </si>
  <si>
    <t>vnt.</t>
  </si>
  <si>
    <t>metai</t>
  </si>
  <si>
    <t>MWh</t>
  </si>
  <si>
    <t>m²</t>
  </si>
  <si>
    <t>MWh/m²/mėn</t>
  </si>
  <si>
    <t>Eur/MWh</t>
  </si>
  <si>
    <t>Eur/m²/mėn</t>
  </si>
  <si>
    <t>kWh/mėn</t>
  </si>
  <si>
    <t>Eur/mėn</t>
  </si>
  <si>
    <t>I</t>
  </si>
  <si>
    <t>II</t>
  </si>
  <si>
    <t>III</t>
  </si>
  <si>
    <t>IV</t>
  </si>
  <si>
    <t>Dieno-laipsniai</t>
  </si>
  <si>
    <t xml:space="preserve">Butų ir kitų patalpų šildymui </t>
  </si>
  <si>
    <t>Su nepaskirstytu karštu vandeniu</t>
  </si>
  <si>
    <t>Bendrosioms reikmėms</t>
  </si>
  <si>
    <t xml:space="preserve">Vidutinė lauko oro temperatūra </t>
  </si>
  <si>
    <r>
      <rPr>
        <vertAlign val="superscript"/>
        <sz val="8"/>
        <rFont val="Arial"/>
        <family val="2"/>
        <charset val="186"/>
      </rPr>
      <t>0</t>
    </r>
    <r>
      <rPr>
        <sz val="8"/>
        <rFont val="Arial"/>
        <family val="2"/>
        <charset val="186"/>
      </rPr>
      <t>C</t>
    </r>
  </si>
  <si>
    <t>Namo renovacijos tipas</t>
  </si>
  <si>
    <t>Suvartotas šilumos kiekis pastate:</t>
  </si>
  <si>
    <t>Pastatų grupės kategorija pagal šilumos suvartojimą</t>
  </si>
  <si>
    <t>Vidutinis šilumos suvartojimas šildymui daugiabučiuose namuose</t>
  </si>
  <si>
    <t>Vidutinis mokėjimas už šilumą 1 m² ploto šildymui                 (su PVM)</t>
  </si>
  <si>
    <t>iki 1992</t>
  </si>
  <si>
    <t>nerenovuotas</t>
  </si>
  <si>
    <t>SODŲ 8</t>
  </si>
  <si>
    <t>renovuotas</t>
  </si>
  <si>
    <t xml:space="preserve"> renovuotas</t>
  </si>
  <si>
    <t>BAŽNYČIOS 21</t>
  </si>
  <si>
    <t>P.VILEIŠIO 4</t>
  </si>
  <si>
    <t>NAFTININKŲ 14</t>
  </si>
  <si>
    <t>TYLIOJI 24</t>
  </si>
  <si>
    <t>ŽEMAITIJOS 17</t>
  </si>
  <si>
    <t>S.DAUKANTO 12</t>
  </si>
  <si>
    <t>VENTOS 45</t>
  </si>
  <si>
    <t>VENTOS 57</t>
  </si>
  <si>
    <t>ŽEMAITIJOS 9</t>
  </si>
  <si>
    <t>GAMYKLOS 17</t>
  </si>
  <si>
    <t>Pavasario g.25-ojo NSB</t>
  </si>
  <si>
    <t>JUODPELKIO 6</t>
  </si>
  <si>
    <t>M.DAUKŠOS 34</t>
  </si>
  <si>
    <t>TAIKOS 9</t>
  </si>
  <si>
    <t>Pavasario g.27-ojo NSB</t>
  </si>
  <si>
    <t>LAISVĖS 218</t>
  </si>
  <si>
    <t>Šilumos suvartojimo ir mokėjimų už šilumą analizė Mažeikių daugiabučiuose gyvenamuosiuose namuose  (2026 m. vasario mėn)</t>
  </si>
  <si>
    <t>ŽEMAITIJOS 3</t>
  </si>
  <si>
    <t>GAMYKLOS 19</t>
  </si>
  <si>
    <t>ŽEMAITIJOS 23</t>
  </si>
  <si>
    <t>PAVASARIO 45</t>
  </si>
  <si>
    <t>SODŲ 6</t>
  </si>
  <si>
    <t>TAIKOS 3</t>
  </si>
  <si>
    <t>PAVENČIŲ 9</t>
  </si>
  <si>
    <t>DRAUGYSTĖS 38</t>
  </si>
  <si>
    <t>TYLIOJI 38</t>
  </si>
  <si>
    <t>VENTOS 22</t>
  </si>
  <si>
    <t>TYLIOJI 10</t>
  </si>
  <si>
    <t>TAIKOS 18</t>
  </si>
  <si>
    <t>NAFTININKŲ 58</t>
  </si>
  <si>
    <t>PAVASARIO 49</t>
  </si>
  <si>
    <t>J.TUMO-VAIŽGANTO 10</t>
  </si>
  <si>
    <t>S.DAUKANTO 9</t>
  </si>
  <si>
    <t>PAVASARIO 16</t>
  </si>
  <si>
    <t>M.Daukšos 36</t>
  </si>
  <si>
    <t>Bažnyčios 13 Viekšniai</t>
  </si>
  <si>
    <t>ŽEMAITIJOS 18</t>
  </si>
  <si>
    <t>S.Daukanto 6 Viekšniai</t>
  </si>
  <si>
    <t>Bažnyčios 11 Viekšniai</t>
  </si>
  <si>
    <t>S.Daukanto 4 Viekšniai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</si>
</sst>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#,##0.0\ _€"/>
    <numFmt numFmtId="167" formatCode="#,##0.00\ _€"/>
  </numFmts>
  <fonts count="12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vertAlign val="superscript"/>
      <sz val="8"/>
      <name val="Arial"/>
      <family val="2"/>
      <charset val="186"/>
    </font>
    <font>
      <b/>
      <sz val="12"/>
      <name val="Arial"/>
      <family val="2"/>
      <charset val="186"/>
    </font>
    <font>
      <sz val="11"/>
      <color theme="1"/>
      <name val="Times New Roman"/>
      <family val="1"/>
      <charset val="186"/>
    </font>
    <font>
      <sz val="16"/>
      <name val="Times New Roman"/>
      <family val="1"/>
    </font>
    <font>
      <sz val="1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4" fillId="0" borderId="0" xfId="0" applyFont="1"/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>
      <alignment horizontal="center"/>
    </xf>
    <xf numFmtId="0" fontId="0" fillId="0" borderId="0" xfId="0" applyBorder="1"/>
    <xf numFmtId="0" fontId="9" fillId="2" borderId="0" xfId="0" applyFont="1" applyFill="1" applyBorder="1" applyProtection="1">
      <protection locked="0"/>
    </xf>
    <xf numFmtId="165" fontId="9" fillId="2" borderId="0" xfId="0" applyNumberFormat="1" applyFont="1" applyFill="1" applyBorder="1"/>
    <xf numFmtId="2" fontId="9" fillId="2" borderId="0" xfId="0" applyNumberFormat="1" applyFont="1" applyFill="1" applyBorder="1" applyProtection="1">
      <protection locked="0"/>
    </xf>
    <xf numFmtId="2" fontId="9" fillId="2" borderId="0" xfId="0" applyNumberFormat="1" applyFont="1" applyFill="1" applyBorder="1" applyAlignment="1">
      <alignment horizontal="left" indent="3"/>
    </xf>
    <xf numFmtId="1" fontId="9" fillId="2" borderId="0" xfId="0" applyNumberFormat="1" applyFont="1" applyFill="1" applyBorder="1" applyAlignment="1">
      <alignment horizontal="left" indent="3"/>
    </xf>
    <xf numFmtId="0" fontId="9" fillId="4" borderId="17" xfId="0" applyFont="1" applyFill="1" applyBorder="1" applyAlignment="1" applyProtection="1">
      <alignment vertical="center"/>
      <protection locked="0"/>
    </xf>
    <xf numFmtId="165" fontId="9" fillId="4" borderId="17" xfId="0" applyNumberFormat="1" applyFont="1" applyFill="1" applyBorder="1"/>
    <xf numFmtId="2" fontId="9" fillId="4" borderId="17" xfId="0" applyNumberFormat="1" applyFont="1" applyFill="1" applyBorder="1" applyAlignment="1">
      <alignment horizontal="left" indent="3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/>
      <protection locked="0"/>
    </xf>
    <xf numFmtId="0" fontId="9" fillId="4" borderId="17" xfId="0" applyFont="1" applyFill="1" applyBorder="1" applyProtection="1">
      <protection locked="0"/>
    </xf>
    <xf numFmtId="164" fontId="9" fillId="4" borderId="8" xfId="0" applyNumberFormat="1" applyFont="1" applyFill="1" applyBorder="1" applyProtection="1">
      <protection locked="0"/>
    </xf>
    <xf numFmtId="164" fontId="9" fillId="4" borderId="17" xfId="0" applyNumberFormat="1" applyFont="1" applyFill="1" applyBorder="1" applyProtection="1">
      <protection locked="0"/>
    </xf>
    <xf numFmtId="164" fontId="9" fillId="4" borderId="17" xfId="0" applyNumberFormat="1" applyFont="1" applyFill="1" applyBorder="1" applyAlignment="1" applyProtection="1">
      <alignment horizontal="left" indent="4"/>
      <protection locked="0"/>
    </xf>
    <xf numFmtId="2" fontId="9" fillId="4" borderId="17" xfId="0" applyNumberFormat="1" applyFont="1" applyFill="1" applyBorder="1" applyProtection="1">
      <protection locked="0"/>
    </xf>
    <xf numFmtId="2" fontId="9" fillId="4" borderId="2" xfId="0" applyNumberFormat="1" applyFont="1" applyFill="1" applyBorder="1" applyAlignment="1">
      <alignment horizontal="left" indent="3"/>
    </xf>
    <xf numFmtId="1" fontId="9" fillId="4" borderId="22" xfId="0" applyNumberFormat="1" applyFont="1" applyFill="1" applyBorder="1" applyAlignment="1">
      <alignment horizontal="left" indent="3"/>
    </xf>
    <xf numFmtId="0" fontId="9" fillId="4" borderId="9" xfId="0" applyFont="1" applyFill="1" applyBorder="1"/>
    <xf numFmtId="165" fontId="9" fillId="4" borderId="9" xfId="0" applyNumberFormat="1" applyFont="1" applyFill="1" applyBorder="1"/>
    <xf numFmtId="2" fontId="9" fillId="4" borderId="9" xfId="0" applyNumberFormat="1" applyFont="1" applyFill="1" applyBorder="1" applyAlignment="1">
      <alignment horizontal="left" indent="3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Protection="1">
      <protection locked="0"/>
    </xf>
    <xf numFmtId="164" fontId="9" fillId="4" borderId="9" xfId="0" applyNumberFormat="1" applyFont="1" applyFill="1" applyBorder="1" applyProtection="1">
      <protection locked="0"/>
    </xf>
    <xf numFmtId="164" fontId="9" fillId="4" borderId="8" xfId="0" applyNumberFormat="1" applyFont="1" applyFill="1" applyBorder="1" applyAlignment="1" applyProtection="1">
      <alignment horizontal="left" indent="4"/>
      <protection locked="0"/>
    </xf>
    <xf numFmtId="2" fontId="9" fillId="4" borderId="9" xfId="0" applyNumberFormat="1" applyFont="1" applyFill="1" applyBorder="1" applyProtection="1">
      <protection locked="0"/>
    </xf>
    <xf numFmtId="2" fontId="9" fillId="4" borderId="10" xfId="0" applyNumberFormat="1" applyFont="1" applyFill="1" applyBorder="1" applyAlignment="1">
      <alignment horizontal="left" indent="3"/>
    </xf>
    <xf numFmtId="1" fontId="9" fillId="4" borderId="13" xfId="0" applyNumberFormat="1" applyFont="1" applyFill="1" applyBorder="1" applyAlignment="1">
      <alignment horizontal="left" indent="3"/>
    </xf>
    <xf numFmtId="165" fontId="9" fillId="4" borderId="14" xfId="0" applyNumberFormat="1" applyFont="1" applyFill="1" applyBorder="1"/>
    <xf numFmtId="2" fontId="9" fillId="4" borderId="14" xfId="0" applyNumberFormat="1" applyFont="1" applyFill="1" applyBorder="1" applyAlignment="1">
      <alignment horizontal="left" indent="3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/>
      <protection locked="0"/>
    </xf>
    <xf numFmtId="0" fontId="9" fillId="4" borderId="14" xfId="0" applyFont="1" applyFill="1" applyBorder="1" applyProtection="1">
      <protection locked="0"/>
    </xf>
    <xf numFmtId="164" fontId="9" fillId="4" borderId="14" xfId="0" applyNumberFormat="1" applyFont="1" applyFill="1" applyBorder="1" applyProtection="1">
      <protection locked="0"/>
    </xf>
    <xf numFmtId="164" fontId="9" fillId="4" borderId="14" xfId="0" applyNumberFormat="1" applyFont="1" applyFill="1" applyBorder="1" applyAlignment="1" applyProtection="1">
      <alignment horizontal="left" indent="4"/>
      <protection locked="0"/>
    </xf>
    <xf numFmtId="2" fontId="9" fillId="4" borderId="28" xfId="0" applyNumberFormat="1" applyFont="1" applyFill="1" applyBorder="1" applyAlignment="1">
      <alignment horizontal="left" indent="3"/>
    </xf>
    <xf numFmtId="1" fontId="9" fillId="4" borderId="16" xfId="0" applyNumberFormat="1" applyFont="1" applyFill="1" applyBorder="1" applyAlignment="1">
      <alignment horizontal="left" indent="3"/>
    </xf>
    <xf numFmtId="0" fontId="9" fillId="5" borderId="17" xfId="0" applyFont="1" applyFill="1" applyBorder="1" applyAlignment="1" applyProtection="1">
      <alignment vertical="center"/>
      <protection locked="0"/>
    </xf>
    <xf numFmtId="165" fontId="9" fillId="5" borderId="17" xfId="0" applyNumberFormat="1" applyFont="1" applyFill="1" applyBorder="1"/>
    <xf numFmtId="2" fontId="9" fillId="5" borderId="17" xfId="0" applyNumberFormat="1" applyFont="1" applyFill="1" applyBorder="1" applyAlignment="1">
      <alignment horizontal="left" indent="3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5" borderId="17" xfId="0" applyFont="1" applyFill="1" applyBorder="1" applyProtection="1">
      <protection locked="0"/>
    </xf>
    <xf numFmtId="164" fontId="9" fillId="5" borderId="8" xfId="0" applyNumberFormat="1" applyFont="1" applyFill="1" applyBorder="1" applyProtection="1">
      <protection locked="0"/>
    </xf>
    <xf numFmtId="164" fontId="9" fillId="5" borderId="17" xfId="0" applyNumberFormat="1" applyFont="1" applyFill="1" applyBorder="1" applyProtection="1">
      <protection locked="0"/>
    </xf>
    <xf numFmtId="164" fontId="9" fillId="5" borderId="17" xfId="0" applyNumberFormat="1" applyFont="1" applyFill="1" applyBorder="1" applyAlignment="1" applyProtection="1">
      <alignment horizontal="left" indent="4"/>
      <protection locked="0"/>
    </xf>
    <xf numFmtId="2" fontId="9" fillId="5" borderId="17" xfId="0" applyNumberFormat="1" applyFont="1" applyFill="1" applyBorder="1" applyProtection="1">
      <protection locked="0"/>
    </xf>
    <xf numFmtId="2" fontId="9" fillId="5" borderId="2" xfId="0" applyNumberFormat="1" applyFont="1" applyFill="1" applyBorder="1" applyAlignment="1">
      <alignment horizontal="left" indent="3"/>
    </xf>
    <xf numFmtId="1" fontId="9" fillId="5" borderId="22" xfId="0" applyNumberFormat="1" applyFont="1" applyFill="1" applyBorder="1" applyAlignment="1">
      <alignment horizontal="left" indent="3"/>
    </xf>
    <xf numFmtId="0" fontId="9" fillId="5" borderId="9" xfId="0" applyFont="1" applyFill="1" applyBorder="1"/>
    <xf numFmtId="165" fontId="9" fillId="5" borderId="9" xfId="0" applyNumberFormat="1" applyFont="1" applyFill="1" applyBorder="1"/>
    <xf numFmtId="2" fontId="9" fillId="5" borderId="9" xfId="0" applyNumberFormat="1" applyFont="1" applyFill="1" applyBorder="1" applyAlignment="1">
      <alignment horizontal="left" indent="3"/>
    </xf>
    <xf numFmtId="0" fontId="9" fillId="5" borderId="21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Protection="1">
      <protection locked="0"/>
    </xf>
    <xf numFmtId="164" fontId="9" fillId="5" borderId="9" xfId="0" applyNumberFormat="1" applyFont="1" applyFill="1" applyBorder="1" applyProtection="1">
      <protection locked="0"/>
    </xf>
    <xf numFmtId="164" fontId="9" fillId="5" borderId="9" xfId="0" applyNumberFormat="1" applyFont="1" applyFill="1" applyBorder="1" applyAlignment="1" applyProtection="1">
      <alignment horizontal="left" indent="4"/>
      <protection locked="0"/>
    </xf>
    <xf numFmtId="2" fontId="9" fillId="5" borderId="9" xfId="0" applyNumberFormat="1" applyFont="1" applyFill="1" applyBorder="1" applyProtection="1">
      <protection locked="0"/>
    </xf>
    <xf numFmtId="2" fontId="9" fillId="5" borderId="10" xfId="0" applyNumberFormat="1" applyFont="1" applyFill="1" applyBorder="1" applyAlignment="1">
      <alignment horizontal="left" indent="3"/>
    </xf>
    <xf numFmtId="1" fontId="9" fillId="5" borderId="13" xfId="0" applyNumberFormat="1" applyFont="1" applyFill="1" applyBorder="1" applyAlignment="1">
      <alignment horizontal="left" indent="3"/>
    </xf>
    <xf numFmtId="2" fontId="9" fillId="5" borderId="8" xfId="0" applyNumberFormat="1" applyFont="1" applyFill="1" applyBorder="1" applyProtection="1">
      <protection locked="0"/>
    </xf>
    <xf numFmtId="0" fontId="9" fillId="6" borderId="17" xfId="0" applyFont="1" applyFill="1" applyBorder="1" applyAlignment="1" applyProtection="1">
      <alignment vertical="center"/>
      <protection locked="0"/>
    </xf>
    <xf numFmtId="165" fontId="9" fillId="6" borderId="8" xfId="0" applyNumberFormat="1" applyFont="1" applyFill="1" applyBorder="1"/>
    <xf numFmtId="2" fontId="9" fillId="6" borderId="8" xfId="0" applyNumberFormat="1" applyFont="1" applyFill="1" applyBorder="1" applyAlignment="1">
      <alignment horizontal="left" indent="3"/>
    </xf>
    <xf numFmtId="0" fontId="9" fillId="6" borderId="20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/>
      <protection locked="0"/>
    </xf>
    <xf numFmtId="0" fontId="9" fillId="6" borderId="8" xfId="0" applyFont="1" applyFill="1" applyBorder="1" applyProtection="1">
      <protection locked="0"/>
    </xf>
    <xf numFmtId="164" fontId="9" fillId="6" borderId="8" xfId="0" applyNumberFormat="1" applyFont="1" applyFill="1" applyBorder="1" applyProtection="1">
      <protection locked="0"/>
    </xf>
    <xf numFmtId="164" fontId="9" fillId="6" borderId="8" xfId="0" applyNumberFormat="1" applyFont="1" applyFill="1" applyBorder="1" applyAlignment="1" applyProtection="1">
      <alignment horizontal="left" indent="4"/>
      <protection locked="0"/>
    </xf>
    <xf numFmtId="2" fontId="9" fillId="6" borderId="17" xfId="0" applyNumberFormat="1" applyFont="1" applyFill="1" applyBorder="1" applyProtection="1">
      <protection locked="0"/>
    </xf>
    <xf numFmtId="2" fontId="9" fillId="6" borderId="10" xfId="0" applyNumberFormat="1" applyFont="1" applyFill="1" applyBorder="1" applyAlignment="1">
      <alignment horizontal="left" indent="3"/>
    </xf>
    <xf numFmtId="1" fontId="9" fillId="6" borderId="11" xfId="0" applyNumberFormat="1" applyFont="1" applyFill="1" applyBorder="1" applyAlignment="1">
      <alignment horizontal="left" indent="3"/>
    </xf>
    <xf numFmtId="0" fontId="9" fillId="6" borderId="9" xfId="0" applyFont="1" applyFill="1" applyBorder="1"/>
    <xf numFmtId="165" fontId="9" fillId="6" borderId="9" xfId="0" applyNumberFormat="1" applyFont="1" applyFill="1" applyBorder="1"/>
    <xf numFmtId="2" fontId="9" fillId="6" borderId="9" xfId="0" applyNumberFormat="1" applyFont="1" applyFill="1" applyBorder="1" applyAlignment="1">
      <alignment horizontal="left" indent="3"/>
    </xf>
    <xf numFmtId="0" fontId="9" fillId="6" borderId="21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Protection="1">
      <protection locked="0"/>
    </xf>
    <xf numFmtId="164" fontId="9" fillId="6" borderId="9" xfId="0" applyNumberFormat="1" applyFont="1" applyFill="1" applyBorder="1" applyProtection="1">
      <protection locked="0"/>
    </xf>
    <xf numFmtId="164" fontId="9" fillId="6" borderId="9" xfId="0" applyNumberFormat="1" applyFont="1" applyFill="1" applyBorder="1" applyAlignment="1" applyProtection="1">
      <alignment horizontal="left" indent="4"/>
      <protection locked="0"/>
    </xf>
    <xf numFmtId="2" fontId="9" fillId="6" borderId="9" xfId="0" applyNumberFormat="1" applyFont="1" applyFill="1" applyBorder="1" applyProtection="1">
      <protection locked="0"/>
    </xf>
    <xf numFmtId="1" fontId="9" fillId="6" borderId="13" xfId="0" applyNumberFormat="1" applyFont="1" applyFill="1" applyBorder="1" applyAlignment="1">
      <alignment horizontal="left" indent="3"/>
    </xf>
    <xf numFmtId="2" fontId="9" fillId="6" borderId="8" xfId="0" applyNumberFormat="1" applyFont="1" applyFill="1" applyBorder="1" applyProtection="1">
      <protection locked="0"/>
    </xf>
    <xf numFmtId="165" fontId="9" fillId="6" borderId="24" xfId="0" applyNumberFormat="1" applyFont="1" applyFill="1" applyBorder="1"/>
    <xf numFmtId="2" fontId="9" fillId="6" borderId="24" xfId="0" applyNumberFormat="1" applyFont="1" applyFill="1" applyBorder="1" applyAlignment="1">
      <alignment horizontal="left" indent="3"/>
    </xf>
    <xf numFmtId="0" fontId="9" fillId="6" borderId="23" xfId="0" applyFont="1" applyFill="1" applyBorder="1" applyAlignment="1" applyProtection="1">
      <alignment horizontal="center" vertical="center" wrapText="1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Protection="1">
      <protection locked="0"/>
    </xf>
    <xf numFmtId="164" fontId="9" fillId="6" borderId="14" xfId="0" applyNumberFormat="1" applyFont="1" applyFill="1" applyBorder="1" applyProtection="1">
      <protection locked="0"/>
    </xf>
    <xf numFmtId="164" fontId="9" fillId="6" borderId="24" xfId="0" applyNumberFormat="1" applyFont="1" applyFill="1" applyBorder="1" applyProtection="1">
      <protection locked="0"/>
    </xf>
    <xf numFmtId="164" fontId="9" fillId="6" borderId="24" xfId="0" applyNumberFormat="1" applyFont="1" applyFill="1" applyBorder="1" applyAlignment="1" applyProtection="1">
      <alignment horizontal="left" indent="4"/>
      <protection locked="0"/>
    </xf>
    <xf numFmtId="2" fontId="9" fillId="6" borderId="26" xfId="0" applyNumberFormat="1" applyFont="1" applyFill="1" applyBorder="1" applyAlignment="1">
      <alignment horizontal="left" indent="3"/>
    </xf>
    <xf numFmtId="1" fontId="9" fillId="6" borderId="27" xfId="0" applyNumberFormat="1" applyFont="1" applyFill="1" applyBorder="1" applyAlignment="1">
      <alignment horizontal="left" indent="3"/>
    </xf>
    <xf numFmtId="0" fontId="9" fillId="7" borderId="17" xfId="0" applyFont="1" applyFill="1" applyBorder="1" applyAlignment="1" applyProtection="1">
      <alignment vertical="center"/>
      <protection locked="0"/>
    </xf>
    <xf numFmtId="2" fontId="9" fillId="7" borderId="17" xfId="0" applyNumberFormat="1" applyFont="1" applyFill="1" applyBorder="1" applyAlignment="1">
      <alignment horizontal="left" indent="3"/>
    </xf>
    <xf numFmtId="0" fontId="9" fillId="7" borderId="17" xfId="0" applyFont="1" applyFill="1" applyBorder="1" applyAlignment="1" applyProtection="1">
      <alignment horizontal="center" vertical="center" wrapText="1"/>
      <protection locked="0"/>
    </xf>
    <xf numFmtId="0" fontId="9" fillId="7" borderId="17" xfId="0" applyFont="1" applyFill="1" applyBorder="1" applyAlignment="1" applyProtection="1">
      <alignment horizontal="center"/>
      <protection locked="0"/>
    </xf>
    <xf numFmtId="0" fontId="9" fillId="7" borderId="17" xfId="0" applyFont="1" applyFill="1" applyBorder="1" applyProtection="1">
      <protection locked="0"/>
    </xf>
    <xf numFmtId="164" fontId="9" fillId="7" borderId="9" xfId="0" applyNumberFormat="1" applyFont="1" applyFill="1" applyBorder="1" applyProtection="1">
      <protection locked="0"/>
    </xf>
    <xf numFmtId="164" fontId="9" fillId="7" borderId="17" xfId="0" applyNumberFormat="1" applyFont="1" applyFill="1" applyBorder="1" applyProtection="1">
      <protection locked="0"/>
    </xf>
    <xf numFmtId="164" fontId="9" fillId="7" borderId="17" xfId="0" applyNumberFormat="1" applyFont="1" applyFill="1" applyBorder="1" applyAlignment="1" applyProtection="1">
      <alignment horizontal="left" indent="4"/>
      <protection locked="0"/>
    </xf>
    <xf numFmtId="165" fontId="9" fillId="7" borderId="17" xfId="0" applyNumberFormat="1" applyFont="1" applyFill="1" applyBorder="1"/>
    <xf numFmtId="2" fontId="9" fillId="7" borderId="17" xfId="0" applyNumberFormat="1" applyFont="1" applyFill="1" applyBorder="1" applyProtection="1">
      <protection locked="0"/>
    </xf>
    <xf numFmtId="1" fontId="9" fillId="7" borderId="22" xfId="0" applyNumberFormat="1" applyFont="1" applyFill="1" applyBorder="1" applyAlignment="1">
      <alignment horizontal="left" indent="3"/>
    </xf>
    <xf numFmtId="0" fontId="9" fillId="7" borderId="9" xfId="0" applyFont="1" applyFill="1" applyBorder="1"/>
    <xf numFmtId="165" fontId="9" fillId="7" borderId="9" xfId="0" applyNumberFormat="1" applyFont="1" applyFill="1" applyBorder="1"/>
    <xf numFmtId="2" fontId="9" fillId="7" borderId="9" xfId="0" applyNumberFormat="1" applyFont="1" applyFill="1" applyBorder="1" applyAlignment="1">
      <alignment horizontal="left" indent="3"/>
    </xf>
    <xf numFmtId="0" fontId="9" fillId="7" borderId="9" xfId="0" applyFont="1" applyFill="1" applyBorder="1" applyAlignment="1" applyProtection="1">
      <alignment horizontal="center" vertical="center" wrapText="1"/>
      <protection locked="0"/>
    </xf>
    <xf numFmtId="0" fontId="9" fillId="7" borderId="9" xfId="0" applyFont="1" applyFill="1" applyBorder="1" applyAlignment="1" applyProtection="1">
      <alignment horizontal="center"/>
      <protection locked="0"/>
    </xf>
    <xf numFmtId="0" fontId="9" fillId="7" borderId="9" xfId="0" applyFont="1" applyFill="1" applyBorder="1" applyProtection="1">
      <protection locked="0"/>
    </xf>
    <xf numFmtId="164" fontId="9" fillId="7" borderId="9" xfId="0" applyNumberFormat="1" applyFont="1" applyFill="1" applyBorder="1" applyAlignment="1" applyProtection="1">
      <alignment horizontal="left" indent="4"/>
      <protection locked="0"/>
    </xf>
    <xf numFmtId="2" fontId="9" fillId="7" borderId="9" xfId="0" applyNumberFormat="1" applyFont="1" applyFill="1" applyBorder="1" applyProtection="1">
      <protection locked="0"/>
    </xf>
    <xf numFmtId="1" fontId="9" fillId="7" borderId="13" xfId="0" applyNumberFormat="1" applyFont="1" applyFill="1" applyBorder="1" applyAlignment="1">
      <alignment horizontal="left" indent="3"/>
    </xf>
    <xf numFmtId="2" fontId="9" fillId="7" borderId="8" xfId="0" applyNumberFormat="1" applyFont="1" applyFill="1" applyBorder="1" applyProtection="1">
      <protection locked="0"/>
    </xf>
    <xf numFmtId="165" fontId="9" fillId="7" borderId="14" xfId="0" applyNumberFormat="1" applyFont="1" applyFill="1" applyBorder="1"/>
    <xf numFmtId="2" fontId="9" fillId="7" borderId="14" xfId="0" applyNumberFormat="1" applyFont="1" applyFill="1" applyBorder="1" applyAlignment="1">
      <alignment horizontal="left" indent="3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/>
      <protection locked="0"/>
    </xf>
    <xf numFmtId="0" fontId="9" fillId="7" borderId="14" xfId="0" applyFont="1" applyFill="1" applyBorder="1" applyProtection="1">
      <protection locked="0"/>
    </xf>
    <xf numFmtId="164" fontId="9" fillId="7" borderId="14" xfId="0" applyNumberFormat="1" applyFont="1" applyFill="1" applyBorder="1" applyProtection="1">
      <protection locked="0"/>
    </xf>
    <xf numFmtId="164" fontId="9" fillId="7" borderId="14" xfId="0" applyNumberFormat="1" applyFont="1" applyFill="1" applyBorder="1" applyAlignment="1" applyProtection="1">
      <alignment horizontal="left" indent="4"/>
      <protection locked="0"/>
    </xf>
    <xf numFmtId="1" fontId="9" fillId="7" borderId="16" xfId="0" applyNumberFormat="1" applyFont="1" applyFill="1" applyBorder="1" applyAlignment="1">
      <alignment horizontal="left" indent="3"/>
    </xf>
    <xf numFmtId="164" fontId="9" fillId="5" borderId="9" xfId="0" applyNumberFormat="1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1" fontId="9" fillId="5" borderId="9" xfId="0" applyNumberFormat="1" applyFont="1" applyFill="1" applyBorder="1" applyAlignment="1">
      <alignment horizontal="left" indent="3"/>
    </xf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0" fillId="2" borderId="0" xfId="0" applyFill="1" applyBorder="1"/>
    <xf numFmtId="164" fontId="0" fillId="5" borderId="9" xfId="0" applyNumberFormat="1" applyFill="1" applyBorder="1"/>
    <xf numFmtId="164" fontId="0" fillId="5" borderId="9" xfId="0" applyNumberFormat="1" applyFill="1" applyBorder="1" applyAlignment="1">
      <alignment horizontal="center"/>
    </xf>
    <xf numFmtId="166" fontId="9" fillId="5" borderId="9" xfId="0" applyNumberFormat="1" applyFont="1" applyFill="1" applyBorder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6" borderId="17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7" fontId="11" fillId="5" borderId="9" xfId="0" applyNumberFormat="1" applyFont="1" applyFill="1" applyBorder="1" applyAlignment="1"/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W50"/>
  <sheetViews>
    <sheetView tabSelected="1" topLeftCell="A7" zoomScale="80" zoomScaleNormal="80" workbookViewId="0">
      <selection activeCell="T26" sqref="T26"/>
    </sheetView>
  </sheetViews>
  <sheetFormatPr defaultRowHeight="12.75" x14ac:dyDescent="0.2"/>
  <cols>
    <col min="1" max="1" width="10.28515625" customWidth="1"/>
    <col min="2" max="2" width="12.42578125" customWidth="1"/>
    <col min="3" max="3" width="13.140625" customWidth="1"/>
    <col min="4" max="4" width="9.28515625" style="146" customWidth="1"/>
    <col min="5" max="5" width="7.28515625" customWidth="1"/>
    <col min="6" max="6" width="26.42578125" customWidth="1"/>
    <col min="7" max="7" width="11" customWidth="1"/>
    <col min="9" max="9" width="9.140625" customWidth="1"/>
    <col min="10" max="10" width="11" customWidth="1"/>
    <col min="11" max="11" width="10" customWidth="1"/>
    <col min="13" max="13" width="8.7109375" customWidth="1"/>
    <col min="14" max="14" width="11.28515625" hidden="1" customWidth="1"/>
    <col min="17" max="17" width="15.28515625" customWidth="1"/>
    <col min="19" max="19" width="14" customWidth="1"/>
    <col min="20" max="20" width="11.42578125" customWidth="1"/>
    <col min="21" max="21" width="15.28515625" customWidth="1"/>
    <col min="22" max="22" width="15.7109375" customWidth="1"/>
    <col min="23" max="23" width="12.42578125" customWidth="1"/>
  </cols>
  <sheetData>
    <row r="1" spans="1:23" ht="45.75" customHeight="1" x14ac:dyDescent="0.2"/>
    <row r="2" spans="1:23" ht="19.5" customHeight="1" x14ac:dyDescent="0.3">
      <c r="D2" s="147" t="s">
        <v>59</v>
      </c>
    </row>
    <row r="3" spans="1:23" ht="13.5" customHeight="1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</row>
    <row r="4" spans="1:23" ht="13.5" customHeight="1" x14ac:dyDescent="0.2">
      <c r="A4" s="10"/>
      <c r="B4" s="10"/>
      <c r="C4" s="10"/>
      <c r="D4" s="145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3.5" customHeight="1" thickBot="1" x14ac:dyDescent="0.25">
      <c r="A5" s="3"/>
      <c r="B5" s="3"/>
      <c r="C5" s="3"/>
      <c r="D5" s="14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4" customFormat="1" ht="12.75" customHeight="1" x14ac:dyDescent="0.2">
      <c r="A6" s="162" t="s">
        <v>31</v>
      </c>
      <c r="B6" s="175" t="s">
        <v>36</v>
      </c>
      <c r="C6" s="157" t="s">
        <v>37</v>
      </c>
      <c r="D6" s="162" t="s">
        <v>27</v>
      </c>
      <c r="E6" s="165" t="s">
        <v>35</v>
      </c>
      <c r="F6" s="159" t="s">
        <v>0</v>
      </c>
      <c r="G6" s="159" t="s">
        <v>33</v>
      </c>
      <c r="H6" s="159" t="s">
        <v>1</v>
      </c>
      <c r="I6" s="159" t="s">
        <v>2</v>
      </c>
      <c r="J6" s="168" t="s">
        <v>34</v>
      </c>
      <c r="K6" s="169"/>
      <c r="L6" s="169"/>
      <c r="M6" s="169"/>
      <c r="N6" s="169"/>
      <c r="O6" s="170"/>
      <c r="P6" s="159" t="s">
        <v>3</v>
      </c>
      <c r="Q6" s="159" t="s">
        <v>4</v>
      </c>
      <c r="R6" s="159" t="s">
        <v>5</v>
      </c>
      <c r="S6" s="159" t="s">
        <v>6</v>
      </c>
      <c r="T6" s="159" t="s">
        <v>7</v>
      </c>
      <c r="U6" s="173" t="s">
        <v>8</v>
      </c>
      <c r="V6" s="159" t="s">
        <v>9</v>
      </c>
      <c r="W6" s="171" t="s">
        <v>10</v>
      </c>
    </row>
    <row r="7" spans="1:23" s="4" customFormat="1" ht="79.150000000000006" customHeight="1" x14ac:dyDescent="0.2">
      <c r="A7" s="163"/>
      <c r="B7" s="176"/>
      <c r="C7" s="158"/>
      <c r="D7" s="163"/>
      <c r="E7" s="166"/>
      <c r="F7" s="164"/>
      <c r="G7" s="164"/>
      <c r="H7" s="160"/>
      <c r="I7" s="160"/>
      <c r="J7" s="5" t="s">
        <v>11</v>
      </c>
      <c r="K7" s="5" t="s">
        <v>12</v>
      </c>
      <c r="L7" s="5" t="s">
        <v>13</v>
      </c>
      <c r="M7" s="5" t="s">
        <v>29</v>
      </c>
      <c r="N7" s="5" t="s">
        <v>30</v>
      </c>
      <c r="O7" s="5" t="s">
        <v>28</v>
      </c>
      <c r="P7" s="160"/>
      <c r="Q7" s="160"/>
      <c r="R7" s="160"/>
      <c r="S7" s="160"/>
      <c r="T7" s="160"/>
      <c r="U7" s="174"/>
      <c r="V7" s="160"/>
      <c r="W7" s="172"/>
    </row>
    <row r="8" spans="1:23" s="4" customFormat="1" ht="21" customHeight="1" x14ac:dyDescent="0.2">
      <c r="A8" s="2" t="s">
        <v>32</v>
      </c>
      <c r="B8" s="11" t="s">
        <v>18</v>
      </c>
      <c r="C8" s="11" t="s">
        <v>20</v>
      </c>
      <c r="D8" s="2" t="s">
        <v>14</v>
      </c>
      <c r="E8" s="167"/>
      <c r="F8" s="160"/>
      <c r="G8" s="160"/>
      <c r="H8" s="6" t="s">
        <v>14</v>
      </c>
      <c r="I8" s="6" t="s">
        <v>15</v>
      </c>
      <c r="J8" s="6" t="s">
        <v>16</v>
      </c>
      <c r="K8" s="6" t="s">
        <v>16</v>
      </c>
      <c r="L8" s="6" t="s">
        <v>16</v>
      </c>
      <c r="M8" s="6" t="s">
        <v>16</v>
      </c>
      <c r="N8" s="6" t="s">
        <v>16</v>
      </c>
      <c r="O8" s="6" t="s">
        <v>16</v>
      </c>
      <c r="P8" s="6" t="s">
        <v>17</v>
      </c>
      <c r="Q8" s="6" t="s">
        <v>16</v>
      </c>
      <c r="R8" s="6" t="s">
        <v>17</v>
      </c>
      <c r="S8" s="6" t="s">
        <v>18</v>
      </c>
      <c r="T8" s="6" t="s">
        <v>19</v>
      </c>
      <c r="U8" s="6" t="s">
        <v>20</v>
      </c>
      <c r="V8" s="7" t="s">
        <v>21</v>
      </c>
      <c r="W8" s="8" t="s">
        <v>22</v>
      </c>
    </row>
    <row r="9" spans="1:23" s="4" customFormat="1" ht="12" thickBot="1" x14ac:dyDescent="0.25">
      <c r="A9" s="9">
        <v>3</v>
      </c>
      <c r="B9" s="12">
        <v>4</v>
      </c>
      <c r="C9" s="12">
        <v>5</v>
      </c>
      <c r="D9" s="9">
        <v>6</v>
      </c>
      <c r="E9" s="9">
        <v>7</v>
      </c>
      <c r="F9" s="9">
        <v>9</v>
      </c>
      <c r="G9" s="9">
        <v>10</v>
      </c>
      <c r="H9" s="9">
        <v>11</v>
      </c>
      <c r="I9" s="9">
        <v>12</v>
      </c>
      <c r="J9" s="9">
        <v>13</v>
      </c>
      <c r="K9" s="9">
        <v>14</v>
      </c>
      <c r="L9" s="9">
        <v>15</v>
      </c>
      <c r="M9" s="9">
        <v>16</v>
      </c>
      <c r="N9" s="9">
        <v>17</v>
      </c>
      <c r="O9" s="9">
        <v>18</v>
      </c>
      <c r="P9" s="9">
        <v>19</v>
      </c>
      <c r="Q9" s="9">
        <v>20</v>
      </c>
      <c r="R9" s="9">
        <v>21</v>
      </c>
      <c r="S9" s="9">
        <v>22</v>
      </c>
      <c r="T9" s="9">
        <v>23</v>
      </c>
      <c r="U9" s="9">
        <v>24</v>
      </c>
      <c r="V9" s="9">
        <v>25</v>
      </c>
      <c r="W9" s="9">
        <v>26</v>
      </c>
    </row>
    <row r="10" spans="1:23" ht="12.75" customHeight="1" x14ac:dyDescent="0.25">
      <c r="A10" s="107">
        <v>-7.44</v>
      </c>
      <c r="B10" s="115">
        <v>8.5281229296147905E-3</v>
      </c>
      <c r="C10" s="108">
        <v>0.77179512513013859</v>
      </c>
      <c r="D10" s="109">
        <v>712.32</v>
      </c>
      <c r="E10" s="109" t="s">
        <v>23</v>
      </c>
      <c r="F10" s="111" t="s">
        <v>44</v>
      </c>
      <c r="G10" s="111" t="s">
        <v>41</v>
      </c>
      <c r="H10" s="110">
        <v>56</v>
      </c>
      <c r="I10" s="110" t="s">
        <v>38</v>
      </c>
      <c r="J10" s="112">
        <f>K10+L10+M10+N10+O10</f>
        <v>32.104003000000006</v>
      </c>
      <c r="K10" s="113">
        <v>4.2330000000000005</v>
      </c>
      <c r="L10" s="113">
        <v>6.2967300000000002</v>
      </c>
      <c r="M10" s="113">
        <v>-5.0999999999999997E-2</v>
      </c>
      <c r="N10" s="113">
        <v>0</v>
      </c>
      <c r="O10" s="113">
        <v>21.625273000000004</v>
      </c>
      <c r="P10" s="113">
        <v>2535.7600000000002</v>
      </c>
      <c r="Q10" s="114">
        <v>21.625273000000004</v>
      </c>
      <c r="R10" s="113">
        <v>2535.7600000000002</v>
      </c>
      <c r="S10" s="115">
        <f t="shared" ref="S10:S49" si="0">Q10/R10</f>
        <v>8.5281229296147905E-3</v>
      </c>
      <c r="T10" s="116">
        <v>90.5</v>
      </c>
      <c r="U10" s="108">
        <f>S10*T10</f>
        <v>0.77179512513013859</v>
      </c>
      <c r="V10" s="108">
        <f t="shared" ref="V10:V49" si="1">S10*60*1000</f>
        <v>511.68737577688739</v>
      </c>
      <c r="W10" s="117">
        <f t="shared" ref="W10:W46" si="2">V10*T10/1000</f>
        <v>46.30770750780831</v>
      </c>
    </row>
    <row r="11" spans="1:23" ht="15" x14ac:dyDescent="0.25">
      <c r="A11" s="118">
        <v>-7.44</v>
      </c>
      <c r="B11" s="119">
        <v>8.8353521607236526E-3</v>
      </c>
      <c r="C11" s="120">
        <v>0.79959937054549057</v>
      </c>
      <c r="D11" s="149">
        <v>712.32</v>
      </c>
      <c r="E11" s="121" t="s">
        <v>23</v>
      </c>
      <c r="F11" s="123" t="s">
        <v>49</v>
      </c>
      <c r="G11" s="123" t="s">
        <v>42</v>
      </c>
      <c r="H11" s="122">
        <v>62</v>
      </c>
      <c r="I11" s="122" t="s">
        <v>38</v>
      </c>
      <c r="J11" s="112">
        <f t="shared" ref="J11:J49" si="3">K11+L11+M11+N11+O11</f>
        <v>37.096974000000003</v>
      </c>
      <c r="K11" s="112">
        <v>3.7230000000000003</v>
      </c>
      <c r="L11" s="112">
        <v>9.2703240000000005</v>
      </c>
      <c r="M11" s="112">
        <v>1.6982999999999998E-2</v>
      </c>
      <c r="N11" s="112">
        <v>-5.0000000000000004E-6</v>
      </c>
      <c r="O11" s="112">
        <v>24.086672</v>
      </c>
      <c r="P11" s="112">
        <v>2726.17</v>
      </c>
      <c r="Q11" s="124">
        <v>24.086672</v>
      </c>
      <c r="R11" s="112">
        <v>2726.17</v>
      </c>
      <c r="S11" s="119">
        <f t="shared" si="0"/>
        <v>8.8353521607236526E-3</v>
      </c>
      <c r="T11" s="125">
        <v>90.5</v>
      </c>
      <c r="U11" s="120">
        <f t="shared" ref="U11:U46" si="4">S11*T11</f>
        <v>0.79959937054549057</v>
      </c>
      <c r="V11" s="120">
        <f t="shared" si="1"/>
        <v>530.12112964341918</v>
      </c>
      <c r="W11" s="126">
        <f t="shared" si="2"/>
        <v>47.975962232729437</v>
      </c>
    </row>
    <row r="12" spans="1:23" ht="15" x14ac:dyDescent="0.25">
      <c r="A12" s="118">
        <v>-7.44</v>
      </c>
      <c r="B12" s="119">
        <v>9.0408618970868482E-3</v>
      </c>
      <c r="C12" s="120">
        <v>0.81819800168635981</v>
      </c>
      <c r="D12" s="149">
        <v>712.32</v>
      </c>
      <c r="E12" s="121" t="s">
        <v>23</v>
      </c>
      <c r="F12" s="123" t="s">
        <v>60</v>
      </c>
      <c r="G12" s="123" t="s">
        <v>42</v>
      </c>
      <c r="H12" s="122">
        <v>100</v>
      </c>
      <c r="I12" s="122" t="s">
        <v>38</v>
      </c>
      <c r="J12" s="112">
        <f t="shared" si="3"/>
        <v>56.717995000000002</v>
      </c>
      <c r="K12" s="112">
        <v>5.1509999999999998</v>
      </c>
      <c r="L12" s="112">
        <v>13.714665</v>
      </c>
      <c r="M12" s="112">
        <v>-2.1419999999999999</v>
      </c>
      <c r="N12" s="112">
        <v>-1.9999999999999999E-6</v>
      </c>
      <c r="O12" s="112">
        <v>39.994332</v>
      </c>
      <c r="P12" s="112">
        <v>4423.7299999999996</v>
      </c>
      <c r="Q12" s="124">
        <v>39.994332</v>
      </c>
      <c r="R12" s="112">
        <v>4423.7299999999996</v>
      </c>
      <c r="S12" s="119">
        <f t="shared" si="0"/>
        <v>9.0408618970868482E-3</v>
      </c>
      <c r="T12" s="127">
        <v>90.5</v>
      </c>
      <c r="U12" s="120">
        <f t="shared" si="4"/>
        <v>0.81819800168635981</v>
      </c>
      <c r="V12" s="120">
        <f t="shared" si="1"/>
        <v>542.45171382521085</v>
      </c>
      <c r="W12" s="126">
        <f t="shared" si="2"/>
        <v>49.09188010118158</v>
      </c>
    </row>
    <row r="13" spans="1:23" ht="15" x14ac:dyDescent="0.25">
      <c r="A13" s="118">
        <v>-7.44</v>
      </c>
      <c r="B13" s="119">
        <v>9.1141823331241951E-3</v>
      </c>
      <c r="C13" s="120">
        <v>0.82483350114773968</v>
      </c>
      <c r="D13" s="149">
        <v>712.32</v>
      </c>
      <c r="E13" s="121" t="s">
        <v>23</v>
      </c>
      <c r="F13" s="123" t="s">
        <v>61</v>
      </c>
      <c r="G13" s="123" t="s">
        <v>42</v>
      </c>
      <c r="H13" s="122">
        <v>75</v>
      </c>
      <c r="I13" s="122" t="s">
        <v>38</v>
      </c>
      <c r="J13" s="112">
        <f t="shared" si="3"/>
        <v>54.355021000000001</v>
      </c>
      <c r="K13" s="112">
        <v>6.63</v>
      </c>
      <c r="L13" s="112">
        <v>11.298818000000001</v>
      </c>
      <c r="M13" s="112">
        <v>0.255</v>
      </c>
      <c r="N13" s="112">
        <v>2.0999999999999999E-5</v>
      </c>
      <c r="O13" s="112">
        <v>36.171182000000002</v>
      </c>
      <c r="P13" s="112">
        <v>3968.67</v>
      </c>
      <c r="Q13" s="124">
        <v>36.171182000000002</v>
      </c>
      <c r="R13" s="112">
        <v>3968.67</v>
      </c>
      <c r="S13" s="119">
        <f t="shared" si="0"/>
        <v>9.1141823331241951E-3</v>
      </c>
      <c r="T13" s="125">
        <v>90.5</v>
      </c>
      <c r="U13" s="120">
        <f t="shared" si="4"/>
        <v>0.82483350114773968</v>
      </c>
      <c r="V13" s="120">
        <f t="shared" si="1"/>
        <v>546.85093998745174</v>
      </c>
      <c r="W13" s="126">
        <f t="shared" si="2"/>
        <v>49.490010068864379</v>
      </c>
    </row>
    <row r="14" spans="1:23" ht="15" x14ac:dyDescent="0.25">
      <c r="A14" s="118">
        <v>-7.44</v>
      </c>
      <c r="B14" s="119">
        <v>9.3986678124771458E-3</v>
      </c>
      <c r="C14" s="120">
        <v>0.85057943702918171</v>
      </c>
      <c r="D14" s="149">
        <v>712.32</v>
      </c>
      <c r="E14" s="121" t="s">
        <v>23</v>
      </c>
      <c r="F14" s="123" t="s">
        <v>40</v>
      </c>
      <c r="G14" s="123" t="s">
        <v>42</v>
      </c>
      <c r="H14" s="122">
        <v>60</v>
      </c>
      <c r="I14" s="122" t="s">
        <v>38</v>
      </c>
      <c r="J14" s="112">
        <f t="shared" si="3"/>
        <v>36.884948000000001</v>
      </c>
      <c r="K14" s="112">
        <v>5.61</v>
      </c>
      <c r="L14" s="112">
        <v>5.1473990000000001</v>
      </c>
      <c r="M14" s="112">
        <v>0.425952</v>
      </c>
      <c r="N14" s="112">
        <v>0</v>
      </c>
      <c r="O14" s="112">
        <v>25.701597000000003</v>
      </c>
      <c r="P14" s="112">
        <v>2734.6</v>
      </c>
      <c r="Q14" s="124">
        <v>25.701597000000003</v>
      </c>
      <c r="R14" s="112">
        <v>2734.6</v>
      </c>
      <c r="S14" s="119">
        <f t="shared" si="0"/>
        <v>9.3986678124771458E-3</v>
      </c>
      <c r="T14" s="127">
        <v>90.5</v>
      </c>
      <c r="U14" s="120">
        <f t="shared" si="4"/>
        <v>0.85057943702918171</v>
      </c>
      <c r="V14" s="120">
        <f t="shared" si="1"/>
        <v>563.92006874862875</v>
      </c>
      <c r="W14" s="126">
        <f t="shared" si="2"/>
        <v>51.0347662217509</v>
      </c>
    </row>
    <row r="15" spans="1:23" ht="15" x14ac:dyDescent="0.25">
      <c r="A15" s="118">
        <v>-7.44</v>
      </c>
      <c r="B15" s="119">
        <v>9.4639478426161265E-3</v>
      </c>
      <c r="C15" s="120">
        <v>0.85648727975675942</v>
      </c>
      <c r="D15" s="149">
        <v>712.32</v>
      </c>
      <c r="E15" s="121" t="s">
        <v>23</v>
      </c>
      <c r="F15" s="123" t="s">
        <v>62</v>
      </c>
      <c r="G15" s="123" t="s">
        <v>41</v>
      </c>
      <c r="H15" s="122">
        <v>46</v>
      </c>
      <c r="I15" s="122" t="s">
        <v>38</v>
      </c>
      <c r="J15" s="112">
        <f t="shared" si="3"/>
        <v>32.377772999999998</v>
      </c>
      <c r="K15" s="112">
        <v>5.1509999999999998</v>
      </c>
      <c r="L15" s="112">
        <v>4.7577660000000002</v>
      </c>
      <c r="M15" s="112">
        <v>0.46277400000000002</v>
      </c>
      <c r="N15" s="112">
        <v>-9.9999999999999995E-7</v>
      </c>
      <c r="O15" s="112">
        <v>22.006233999999999</v>
      </c>
      <c r="P15" s="112">
        <v>2325.27</v>
      </c>
      <c r="Q15" s="124">
        <v>22.006233999999999</v>
      </c>
      <c r="R15" s="112">
        <v>2325.27</v>
      </c>
      <c r="S15" s="119">
        <f t="shared" si="0"/>
        <v>9.4639478426161265E-3</v>
      </c>
      <c r="T15" s="125">
        <v>90.5</v>
      </c>
      <c r="U15" s="120">
        <f t="shared" si="4"/>
        <v>0.85648727975675942</v>
      </c>
      <c r="V15" s="120">
        <f t="shared" si="1"/>
        <v>567.8368705569676</v>
      </c>
      <c r="W15" s="126">
        <f t="shared" si="2"/>
        <v>51.389236785405572</v>
      </c>
    </row>
    <row r="16" spans="1:23" ht="15" x14ac:dyDescent="0.25">
      <c r="A16" s="118">
        <v>-7.44</v>
      </c>
      <c r="B16" s="119">
        <v>9.580413541024714E-3</v>
      </c>
      <c r="C16" s="120">
        <v>0.86702742546273659</v>
      </c>
      <c r="D16" s="149">
        <v>712.32</v>
      </c>
      <c r="E16" s="121" t="s">
        <v>23</v>
      </c>
      <c r="F16" s="123" t="s">
        <v>63</v>
      </c>
      <c r="G16" s="123" t="s">
        <v>41</v>
      </c>
      <c r="H16" s="122">
        <v>38</v>
      </c>
      <c r="I16" s="122" t="s">
        <v>38</v>
      </c>
      <c r="J16" s="112">
        <f t="shared" si="3"/>
        <v>31.090996999999994</v>
      </c>
      <c r="K16" s="112">
        <v>3.7230000000000003</v>
      </c>
      <c r="L16" s="112">
        <v>5.2347229999999998</v>
      </c>
      <c r="M16" s="112">
        <v>-0.40799999999999997</v>
      </c>
      <c r="N16" s="112">
        <v>-1.9999999999999999E-6</v>
      </c>
      <c r="O16" s="112">
        <v>22.541275999999996</v>
      </c>
      <c r="P16" s="112">
        <v>2352.85</v>
      </c>
      <c r="Q16" s="124">
        <v>22.541275999999996</v>
      </c>
      <c r="R16" s="112">
        <v>2352.85</v>
      </c>
      <c r="S16" s="119">
        <f t="shared" si="0"/>
        <v>9.580413541024714E-3</v>
      </c>
      <c r="T16" s="127">
        <v>90.5</v>
      </c>
      <c r="U16" s="120">
        <f t="shared" si="4"/>
        <v>0.86702742546273659</v>
      </c>
      <c r="V16" s="120">
        <f t="shared" si="1"/>
        <v>574.82481246148291</v>
      </c>
      <c r="W16" s="126">
        <f t="shared" si="2"/>
        <v>52.0216455277642</v>
      </c>
    </row>
    <row r="17" spans="1:23" ht="15" x14ac:dyDescent="0.25">
      <c r="A17" s="118">
        <v>-7.44</v>
      </c>
      <c r="B17" s="119">
        <v>9.5966613102564814E-3</v>
      </c>
      <c r="C17" s="120">
        <v>0.86849784857821155</v>
      </c>
      <c r="D17" s="149">
        <v>712.32</v>
      </c>
      <c r="E17" s="121" t="s">
        <v>23</v>
      </c>
      <c r="F17" s="123" t="s">
        <v>45</v>
      </c>
      <c r="G17" s="123" t="s">
        <v>41</v>
      </c>
      <c r="H17" s="122">
        <v>75</v>
      </c>
      <c r="I17" s="122" t="s">
        <v>38</v>
      </c>
      <c r="J17" s="112">
        <f t="shared" si="3"/>
        <v>55.492691999999998</v>
      </c>
      <c r="K17" s="112">
        <v>5.3039999999999994</v>
      </c>
      <c r="L17" s="112">
        <v>12.145009</v>
      </c>
      <c r="M17" s="112">
        <v>-0.23730299999999999</v>
      </c>
      <c r="N17" s="112">
        <v>0</v>
      </c>
      <c r="O17" s="112">
        <v>38.280985999999999</v>
      </c>
      <c r="P17" s="112">
        <v>3988.99</v>
      </c>
      <c r="Q17" s="124">
        <v>38.280985999999999</v>
      </c>
      <c r="R17" s="112">
        <v>3988.99</v>
      </c>
      <c r="S17" s="119">
        <f t="shared" si="0"/>
        <v>9.5966613102564814E-3</v>
      </c>
      <c r="T17" s="125">
        <v>90.5</v>
      </c>
      <c r="U17" s="120">
        <f t="shared" si="4"/>
        <v>0.86849784857821155</v>
      </c>
      <c r="V17" s="120">
        <f t="shared" si="1"/>
        <v>575.79967861538887</v>
      </c>
      <c r="W17" s="126">
        <f t="shared" si="2"/>
        <v>52.109870914692692</v>
      </c>
    </row>
    <row r="18" spans="1:23" ht="15" x14ac:dyDescent="0.25">
      <c r="A18" s="118">
        <v>-7.44</v>
      </c>
      <c r="B18" s="119">
        <v>9.6565202048235748E-3</v>
      </c>
      <c r="C18" s="120">
        <v>0.8739150785365335</v>
      </c>
      <c r="D18" s="149">
        <v>712.32</v>
      </c>
      <c r="E18" s="121" t="s">
        <v>23</v>
      </c>
      <c r="F18" s="123" t="s">
        <v>47</v>
      </c>
      <c r="G18" s="123" t="s">
        <v>41</v>
      </c>
      <c r="H18" s="122">
        <v>60</v>
      </c>
      <c r="I18" s="122" t="s">
        <v>38</v>
      </c>
      <c r="J18" s="112">
        <f t="shared" si="3"/>
        <v>37.359018000000006</v>
      </c>
      <c r="K18" s="112">
        <v>3.9780000000000002</v>
      </c>
      <c r="L18" s="112">
        <v>6.9134950000000002</v>
      </c>
      <c r="M18" s="112">
        <v>0.19803300000000001</v>
      </c>
      <c r="N18" s="112">
        <v>-1.1000000000000001E-5</v>
      </c>
      <c r="O18" s="112">
        <v>26.269501000000002</v>
      </c>
      <c r="P18" s="112">
        <v>2720.39</v>
      </c>
      <c r="Q18" s="124">
        <v>26.269501000000002</v>
      </c>
      <c r="R18" s="112">
        <v>2720.39</v>
      </c>
      <c r="S18" s="119">
        <f t="shared" si="0"/>
        <v>9.6565202048235748E-3</v>
      </c>
      <c r="T18" s="127">
        <v>90.5</v>
      </c>
      <c r="U18" s="120">
        <f t="shared" si="4"/>
        <v>0.8739150785365335</v>
      </c>
      <c r="V18" s="120">
        <f t="shared" si="1"/>
        <v>579.39121228941451</v>
      </c>
      <c r="W18" s="126">
        <f t="shared" si="2"/>
        <v>52.434904712192015</v>
      </c>
    </row>
    <row r="19" spans="1:23" ht="15.75" thickBot="1" x14ac:dyDescent="0.3">
      <c r="A19" s="118">
        <v>-7.44</v>
      </c>
      <c r="B19" s="128">
        <v>9.7472769054002296E-3</v>
      </c>
      <c r="C19" s="129">
        <v>0.88212855993872075</v>
      </c>
      <c r="D19" s="149">
        <v>712.32</v>
      </c>
      <c r="E19" s="130" t="s">
        <v>23</v>
      </c>
      <c r="F19" s="132" t="s">
        <v>48</v>
      </c>
      <c r="G19" s="132" t="s">
        <v>41</v>
      </c>
      <c r="H19" s="131">
        <v>45</v>
      </c>
      <c r="I19" s="131" t="s">
        <v>38</v>
      </c>
      <c r="J19" s="133">
        <f t="shared" si="3"/>
        <v>30.582000999999998</v>
      </c>
      <c r="K19" s="133">
        <v>2.907</v>
      </c>
      <c r="L19" s="133">
        <v>4.8208710000000004</v>
      </c>
      <c r="M19" s="133">
        <v>-5.0999999999999997E-2</v>
      </c>
      <c r="N19" s="133">
        <v>3.9999999999999998E-6</v>
      </c>
      <c r="O19" s="133">
        <v>22.905125999999999</v>
      </c>
      <c r="P19" s="133">
        <v>2349.9</v>
      </c>
      <c r="Q19" s="134">
        <v>22.905125999999999</v>
      </c>
      <c r="R19" s="133">
        <v>2349.9</v>
      </c>
      <c r="S19" s="128">
        <f t="shared" si="0"/>
        <v>9.7472769054002296E-3</v>
      </c>
      <c r="T19" s="125">
        <v>90.5</v>
      </c>
      <c r="U19" s="129">
        <f t="shared" si="4"/>
        <v>0.88212855993872075</v>
      </c>
      <c r="V19" s="129">
        <f t="shared" si="1"/>
        <v>584.83661432401379</v>
      </c>
      <c r="W19" s="135">
        <f t="shared" si="2"/>
        <v>52.927713596323251</v>
      </c>
    </row>
    <row r="20" spans="1:23" ht="12.75" customHeight="1" x14ac:dyDescent="0.25">
      <c r="A20" s="75">
        <v>-7.44</v>
      </c>
      <c r="B20" s="76">
        <v>1.1234777360515022E-2</v>
      </c>
      <c r="C20" s="77">
        <v>1.0167473511266094</v>
      </c>
      <c r="D20" s="150">
        <v>712.32</v>
      </c>
      <c r="E20" s="78" t="s">
        <v>24</v>
      </c>
      <c r="F20" s="80" t="s">
        <v>64</v>
      </c>
      <c r="G20" s="80" t="s">
        <v>41</v>
      </c>
      <c r="H20" s="79">
        <v>61</v>
      </c>
      <c r="I20" s="79" t="s">
        <v>38</v>
      </c>
      <c r="J20" s="81">
        <f t="shared" si="3"/>
        <v>39.655869000000003</v>
      </c>
      <c r="K20" s="81">
        <v>3.7230000000000003</v>
      </c>
      <c r="L20" s="81">
        <v>5.3910599999999995</v>
      </c>
      <c r="M20" s="81">
        <v>0.38586599999999999</v>
      </c>
      <c r="N20" s="81">
        <v>2.9999999999999997E-6</v>
      </c>
      <c r="O20" s="81">
        <v>30.155940000000001</v>
      </c>
      <c r="P20" s="81">
        <v>2684.16</v>
      </c>
      <c r="Q20" s="82">
        <v>30.155940000000001</v>
      </c>
      <c r="R20" s="81">
        <v>2684.16</v>
      </c>
      <c r="S20" s="76">
        <f t="shared" si="0"/>
        <v>1.1234777360515022E-2</v>
      </c>
      <c r="T20" s="83">
        <v>90.5</v>
      </c>
      <c r="U20" s="77">
        <f t="shared" si="4"/>
        <v>1.0167473511266094</v>
      </c>
      <c r="V20" s="84">
        <f t="shared" si="1"/>
        <v>674.08664163090123</v>
      </c>
      <c r="W20" s="85">
        <f t="shared" si="2"/>
        <v>61.004841067596566</v>
      </c>
    </row>
    <row r="21" spans="1:23" ht="15" x14ac:dyDescent="0.25">
      <c r="A21" s="86">
        <v>-7.44</v>
      </c>
      <c r="B21" s="87">
        <v>1.1493358922008983E-2</v>
      </c>
      <c r="C21" s="88">
        <v>1.0401489824418131</v>
      </c>
      <c r="D21" s="151">
        <v>712.32</v>
      </c>
      <c r="E21" s="89" t="s">
        <v>24</v>
      </c>
      <c r="F21" s="91" t="s">
        <v>65</v>
      </c>
      <c r="G21" s="91" t="s">
        <v>41</v>
      </c>
      <c r="H21" s="90">
        <v>49</v>
      </c>
      <c r="I21" s="90" t="s">
        <v>38</v>
      </c>
      <c r="J21" s="92">
        <f t="shared" si="3"/>
        <v>29.328795</v>
      </c>
      <c r="K21" s="92">
        <v>3.5189999999999997</v>
      </c>
      <c r="L21" s="92">
        <v>4.41357</v>
      </c>
      <c r="M21" s="92">
        <v>0.285804</v>
      </c>
      <c r="N21" s="92">
        <v>-5.9999999999999993E-6</v>
      </c>
      <c r="O21" s="92">
        <v>21.110427000000001</v>
      </c>
      <c r="P21" s="92">
        <v>1836.75</v>
      </c>
      <c r="Q21" s="93">
        <v>21.110427000000001</v>
      </c>
      <c r="R21" s="92">
        <v>1836.75</v>
      </c>
      <c r="S21" s="87">
        <f t="shared" si="0"/>
        <v>1.1493358922008983E-2</v>
      </c>
      <c r="T21" s="94">
        <v>90.5</v>
      </c>
      <c r="U21" s="88">
        <f t="shared" si="4"/>
        <v>1.0401489824418131</v>
      </c>
      <c r="V21" s="84">
        <f t="shared" si="1"/>
        <v>689.60153532053903</v>
      </c>
      <c r="W21" s="95">
        <f t="shared" si="2"/>
        <v>62.408938946508783</v>
      </c>
    </row>
    <row r="22" spans="1:23" ht="15" x14ac:dyDescent="0.25">
      <c r="A22" s="86">
        <v>-7.44</v>
      </c>
      <c r="B22" s="87">
        <v>1.1677891602223576E-2</v>
      </c>
      <c r="C22" s="88">
        <v>1.0568491900012336</v>
      </c>
      <c r="D22" s="151">
        <v>712.32</v>
      </c>
      <c r="E22" s="89" t="s">
        <v>24</v>
      </c>
      <c r="F22" s="91" t="s">
        <v>66</v>
      </c>
      <c r="G22" s="91" t="s">
        <v>41</v>
      </c>
      <c r="H22" s="90">
        <v>54</v>
      </c>
      <c r="I22" s="90" t="s">
        <v>38</v>
      </c>
      <c r="J22" s="92">
        <f t="shared" si="3"/>
        <v>44.28499699999999</v>
      </c>
      <c r="K22" s="92">
        <v>4.08</v>
      </c>
      <c r="L22" s="92">
        <v>5.1856899999999992</v>
      </c>
      <c r="M22" s="92">
        <v>0</v>
      </c>
      <c r="N22" s="92">
        <v>-3.9999999999999998E-6</v>
      </c>
      <c r="O22" s="92">
        <v>35.019310999999995</v>
      </c>
      <c r="P22" s="92">
        <v>2998.77</v>
      </c>
      <c r="Q22" s="93">
        <v>35.019310999999995</v>
      </c>
      <c r="R22" s="92">
        <v>2998.77</v>
      </c>
      <c r="S22" s="87">
        <f t="shared" si="0"/>
        <v>1.1677891602223576E-2</v>
      </c>
      <c r="T22" s="96">
        <v>90.5</v>
      </c>
      <c r="U22" s="88">
        <f t="shared" si="4"/>
        <v>1.0568491900012336</v>
      </c>
      <c r="V22" s="84">
        <f t="shared" si="1"/>
        <v>700.67349613341457</v>
      </c>
      <c r="W22" s="95">
        <f t="shared" si="2"/>
        <v>63.410951400074019</v>
      </c>
    </row>
    <row r="23" spans="1:23" ht="15" x14ac:dyDescent="0.25">
      <c r="A23" s="86">
        <v>-7.44</v>
      </c>
      <c r="B23" s="87">
        <v>1.1878906260342341E-2</v>
      </c>
      <c r="C23" s="88">
        <v>1.0750410165609818</v>
      </c>
      <c r="D23" s="151">
        <v>712.32</v>
      </c>
      <c r="E23" s="89" t="s">
        <v>24</v>
      </c>
      <c r="F23" s="91" t="s">
        <v>67</v>
      </c>
      <c r="G23" s="91" t="s">
        <v>41</v>
      </c>
      <c r="H23" s="90">
        <v>30</v>
      </c>
      <c r="I23" s="90" t="s">
        <v>38</v>
      </c>
      <c r="J23" s="92">
        <f t="shared" si="3"/>
        <v>22.511001</v>
      </c>
      <c r="K23" s="92">
        <v>2.6010000000000004</v>
      </c>
      <c r="L23" s="92">
        <v>2.8305829999999998</v>
      </c>
      <c r="M23" s="92">
        <v>-0.86699999999999999</v>
      </c>
      <c r="N23" s="92">
        <v>3.9999999999999998E-6</v>
      </c>
      <c r="O23" s="92">
        <v>17.946414000000001</v>
      </c>
      <c r="P23" s="92">
        <v>1510.78</v>
      </c>
      <c r="Q23" s="93">
        <v>17.946414000000001</v>
      </c>
      <c r="R23" s="92">
        <v>1510.78</v>
      </c>
      <c r="S23" s="87">
        <f t="shared" si="0"/>
        <v>1.1878906260342341E-2</v>
      </c>
      <c r="T23" s="94">
        <v>90.5</v>
      </c>
      <c r="U23" s="88">
        <f t="shared" si="4"/>
        <v>1.0750410165609818</v>
      </c>
      <c r="V23" s="84">
        <f t="shared" si="1"/>
        <v>712.73437562054039</v>
      </c>
      <c r="W23" s="95">
        <f t="shared" si="2"/>
        <v>64.5024609936589</v>
      </c>
    </row>
    <row r="24" spans="1:23" ht="15" x14ac:dyDescent="0.25">
      <c r="A24" s="86">
        <v>-7.44</v>
      </c>
      <c r="B24" s="87">
        <v>1.2129714486379539E-2</v>
      </c>
      <c r="C24" s="88">
        <v>1.0977391610173484</v>
      </c>
      <c r="D24" s="151">
        <v>712.32</v>
      </c>
      <c r="E24" s="89" t="s">
        <v>24</v>
      </c>
      <c r="F24" s="91" t="s">
        <v>52</v>
      </c>
      <c r="G24" s="91" t="s">
        <v>41</v>
      </c>
      <c r="H24" s="90">
        <v>45</v>
      </c>
      <c r="I24" s="90" t="s">
        <v>38</v>
      </c>
      <c r="J24" s="92">
        <f t="shared" si="3"/>
        <v>37.345998999999999</v>
      </c>
      <c r="K24" s="92">
        <v>3.4169999999999998</v>
      </c>
      <c r="L24" s="92">
        <v>5.8090239999999991</v>
      </c>
      <c r="M24" s="92">
        <v>-0.20399999999999999</v>
      </c>
      <c r="N24" s="92">
        <v>0</v>
      </c>
      <c r="O24" s="92">
        <v>28.323975000000001</v>
      </c>
      <c r="P24" s="92">
        <v>2335.09</v>
      </c>
      <c r="Q24" s="93">
        <v>28.323975000000001</v>
      </c>
      <c r="R24" s="92">
        <v>2335.09</v>
      </c>
      <c r="S24" s="87">
        <f t="shared" si="0"/>
        <v>1.2129714486379539E-2</v>
      </c>
      <c r="T24" s="96">
        <v>90.5</v>
      </c>
      <c r="U24" s="88">
        <f t="shared" si="4"/>
        <v>1.0977391610173484</v>
      </c>
      <c r="V24" s="84">
        <f t="shared" si="1"/>
        <v>727.7828691827724</v>
      </c>
      <c r="W24" s="95">
        <f t="shared" si="2"/>
        <v>65.864349661040904</v>
      </c>
    </row>
    <row r="25" spans="1:23" ht="15" x14ac:dyDescent="0.25">
      <c r="A25" s="86">
        <v>-7.44</v>
      </c>
      <c r="B25" s="87">
        <v>1.2333358481076324E-2</v>
      </c>
      <c r="C25" s="88">
        <v>1.1161689425374073</v>
      </c>
      <c r="D25" s="151">
        <v>712.32</v>
      </c>
      <c r="E25" s="89" t="s">
        <v>24</v>
      </c>
      <c r="F25" s="91" t="s">
        <v>68</v>
      </c>
      <c r="G25" s="91" t="s">
        <v>41</v>
      </c>
      <c r="H25" s="90">
        <v>25</v>
      </c>
      <c r="I25" s="90" t="s">
        <v>38</v>
      </c>
      <c r="J25" s="92">
        <v>12.751710000000001</v>
      </c>
      <c r="K25" s="92">
        <v>2.8050000000000002</v>
      </c>
      <c r="L25" s="92">
        <v>2.0524299999999998</v>
      </c>
      <c r="M25" s="92">
        <v>0.255</v>
      </c>
      <c r="N25" s="92">
        <v>-1.9999999999999999E-6</v>
      </c>
      <c r="O25" s="92">
        <v>18.636568</v>
      </c>
      <c r="P25" s="92">
        <v>1511.07</v>
      </c>
      <c r="Q25" s="93">
        <v>18.636568</v>
      </c>
      <c r="R25" s="92">
        <v>1511.07</v>
      </c>
      <c r="S25" s="87">
        <f t="shared" si="0"/>
        <v>1.2333358481076324E-2</v>
      </c>
      <c r="T25" s="94">
        <v>90.5</v>
      </c>
      <c r="U25" s="88">
        <f t="shared" si="4"/>
        <v>1.1161689425374073</v>
      </c>
      <c r="V25" s="84">
        <f t="shared" si="1"/>
        <v>740.00150886457936</v>
      </c>
      <c r="W25" s="95">
        <f t="shared" si="2"/>
        <v>66.970136552244441</v>
      </c>
    </row>
    <row r="26" spans="1:23" ht="15" x14ac:dyDescent="0.25">
      <c r="A26" s="86">
        <v>-7.44</v>
      </c>
      <c r="B26" s="87">
        <v>1.263776551871887E-2</v>
      </c>
      <c r="C26" s="88">
        <v>1.1437177794440578</v>
      </c>
      <c r="D26" s="151">
        <v>712.32</v>
      </c>
      <c r="E26" s="89" t="s">
        <v>24</v>
      </c>
      <c r="F26" s="91" t="s">
        <v>50</v>
      </c>
      <c r="G26" s="91" t="s">
        <v>41</v>
      </c>
      <c r="H26" s="90">
        <v>50</v>
      </c>
      <c r="I26" s="90" t="s">
        <v>38</v>
      </c>
      <c r="J26" s="92">
        <f t="shared" si="3"/>
        <v>31.349006000000003</v>
      </c>
      <c r="K26" s="92">
        <v>2.6519999999999997</v>
      </c>
      <c r="L26" s="92">
        <v>5.0500319999999999</v>
      </c>
      <c r="M26" s="92">
        <v>5.0999999999999997E-2</v>
      </c>
      <c r="N26" s="92">
        <v>1.9999999999999999E-6</v>
      </c>
      <c r="O26" s="92">
        <v>23.595972000000003</v>
      </c>
      <c r="P26" s="92">
        <v>1867.1</v>
      </c>
      <c r="Q26" s="93">
        <v>23.595972000000003</v>
      </c>
      <c r="R26" s="92">
        <v>1867.1</v>
      </c>
      <c r="S26" s="87">
        <f t="shared" si="0"/>
        <v>1.263776551871887E-2</v>
      </c>
      <c r="T26" s="96">
        <v>90.5</v>
      </c>
      <c r="U26" s="88">
        <f t="shared" si="4"/>
        <v>1.1437177794440578</v>
      </c>
      <c r="V26" s="84">
        <f t="shared" si="1"/>
        <v>758.26593112313219</v>
      </c>
      <c r="W26" s="95">
        <f t="shared" si="2"/>
        <v>68.623066766643461</v>
      </c>
    </row>
    <row r="27" spans="1:23" ht="15" x14ac:dyDescent="0.25">
      <c r="A27" s="86">
        <v>-7.44</v>
      </c>
      <c r="B27" s="87">
        <v>1.2839035513255116E-2</v>
      </c>
      <c r="C27" s="88">
        <v>1.1619327139495881</v>
      </c>
      <c r="D27" s="151">
        <v>712.32</v>
      </c>
      <c r="E27" s="89" t="s">
        <v>24</v>
      </c>
      <c r="F27" s="91" t="s">
        <v>51</v>
      </c>
      <c r="G27" s="91" t="s">
        <v>41</v>
      </c>
      <c r="H27" s="90">
        <v>55</v>
      </c>
      <c r="I27" s="90" t="s">
        <v>38</v>
      </c>
      <c r="J27" s="92">
        <f t="shared" si="3"/>
        <v>43.598999000000006</v>
      </c>
      <c r="K27" s="92">
        <v>4.8449999999999998</v>
      </c>
      <c r="L27" s="92">
        <v>5.8132579999999994</v>
      </c>
      <c r="M27" s="92">
        <v>0.255</v>
      </c>
      <c r="N27" s="92">
        <v>-3.9999999999999998E-6</v>
      </c>
      <c r="O27" s="92">
        <v>32.685745000000004</v>
      </c>
      <c r="P27" s="92">
        <v>2545.81</v>
      </c>
      <c r="Q27" s="93">
        <v>32.685745000000004</v>
      </c>
      <c r="R27" s="92">
        <v>2545.81</v>
      </c>
      <c r="S27" s="87">
        <f t="shared" si="0"/>
        <v>1.2839035513255116E-2</v>
      </c>
      <c r="T27" s="94">
        <v>90.5</v>
      </c>
      <c r="U27" s="88">
        <f t="shared" si="4"/>
        <v>1.1619327139495881</v>
      </c>
      <c r="V27" s="84">
        <f t="shared" si="1"/>
        <v>770.34213079530696</v>
      </c>
      <c r="W27" s="95">
        <f t="shared" si="2"/>
        <v>69.71596283697528</v>
      </c>
    </row>
    <row r="28" spans="1:23" ht="15" x14ac:dyDescent="0.25">
      <c r="A28" s="86">
        <v>-7.44</v>
      </c>
      <c r="B28" s="87">
        <v>1.3150437014913448E-2</v>
      </c>
      <c r="C28" s="88">
        <v>1.190114549849667</v>
      </c>
      <c r="D28" s="151">
        <v>712.32</v>
      </c>
      <c r="E28" s="89" t="s">
        <v>24</v>
      </c>
      <c r="F28" s="91" t="s">
        <v>69</v>
      </c>
      <c r="G28" s="91" t="s">
        <v>41</v>
      </c>
      <c r="H28" s="90">
        <v>55</v>
      </c>
      <c r="I28" s="90" t="s">
        <v>38</v>
      </c>
      <c r="J28" s="92">
        <f t="shared" si="3"/>
        <v>48.649415000000005</v>
      </c>
      <c r="K28" s="92">
        <v>4.335</v>
      </c>
      <c r="L28" s="92">
        <v>4.7978930000000002</v>
      </c>
      <c r="M28" s="92">
        <v>2.1419999999999998E-2</v>
      </c>
      <c r="N28" s="92">
        <v>0</v>
      </c>
      <c r="O28" s="92">
        <v>39.495102000000003</v>
      </c>
      <c r="P28" s="92">
        <v>3003.33</v>
      </c>
      <c r="Q28" s="93">
        <v>39.495102000000003</v>
      </c>
      <c r="R28" s="92">
        <v>3003.33</v>
      </c>
      <c r="S28" s="87">
        <f t="shared" si="0"/>
        <v>1.3150437014913448E-2</v>
      </c>
      <c r="T28" s="96">
        <v>90.5</v>
      </c>
      <c r="U28" s="88">
        <f t="shared" si="4"/>
        <v>1.190114549849667</v>
      </c>
      <c r="V28" s="84">
        <f t="shared" si="1"/>
        <v>789.0262208948069</v>
      </c>
      <c r="W28" s="95">
        <f t="shared" si="2"/>
        <v>71.406872990980034</v>
      </c>
    </row>
    <row r="29" spans="1:23" ht="15.75" thickBot="1" x14ac:dyDescent="0.3">
      <c r="A29" s="86">
        <v>-7.44</v>
      </c>
      <c r="B29" s="97">
        <v>1.3354636956521738E-2</v>
      </c>
      <c r="C29" s="98">
        <v>1.2085946445652174</v>
      </c>
      <c r="D29" s="151">
        <v>712.32</v>
      </c>
      <c r="E29" s="99" t="s">
        <v>24</v>
      </c>
      <c r="F29" s="101" t="s">
        <v>70</v>
      </c>
      <c r="G29" s="101" t="s">
        <v>41</v>
      </c>
      <c r="H29" s="100">
        <v>40</v>
      </c>
      <c r="I29" s="100" t="s">
        <v>38</v>
      </c>
      <c r="J29" s="102">
        <f t="shared" si="3"/>
        <v>39.909425999999996</v>
      </c>
      <c r="K29" s="103">
        <v>3.57</v>
      </c>
      <c r="L29" s="103">
        <v>5.240335</v>
      </c>
      <c r="M29" s="103">
        <v>0.38341799999999998</v>
      </c>
      <c r="N29" s="103">
        <v>7.9999999999999996E-6</v>
      </c>
      <c r="O29" s="103">
        <v>30.715664999999998</v>
      </c>
      <c r="P29" s="103">
        <v>2300</v>
      </c>
      <c r="Q29" s="104">
        <v>30.715664999999998</v>
      </c>
      <c r="R29" s="103">
        <v>2300</v>
      </c>
      <c r="S29" s="97">
        <f t="shared" si="0"/>
        <v>1.3354636956521738E-2</v>
      </c>
      <c r="T29" s="94">
        <v>90.5</v>
      </c>
      <c r="U29" s="98">
        <f t="shared" si="4"/>
        <v>1.2085946445652174</v>
      </c>
      <c r="V29" s="105">
        <f t="shared" si="1"/>
        <v>801.27821739130434</v>
      </c>
      <c r="W29" s="106">
        <f t="shared" si="2"/>
        <v>72.515678673913044</v>
      </c>
    </row>
    <row r="30" spans="1:23" ht="12.75" customHeight="1" x14ac:dyDescent="0.25">
      <c r="A30" s="19">
        <v>-7.44</v>
      </c>
      <c r="B30" s="20">
        <v>2.5905088738875922E-2</v>
      </c>
      <c r="C30" s="21">
        <v>2.344410530868271</v>
      </c>
      <c r="D30" s="22">
        <v>712.32</v>
      </c>
      <c r="E30" s="22" t="s">
        <v>25</v>
      </c>
      <c r="F30" s="24" t="s">
        <v>71</v>
      </c>
      <c r="G30" s="24" t="s">
        <v>39</v>
      </c>
      <c r="H30" s="23">
        <v>64</v>
      </c>
      <c r="I30" s="23" t="s">
        <v>38</v>
      </c>
      <c r="J30" s="25">
        <f t="shared" si="3"/>
        <v>73.131993000000008</v>
      </c>
      <c r="K30" s="26">
        <v>2.8560000000000003</v>
      </c>
      <c r="L30" s="26">
        <v>8.9281459999999999</v>
      </c>
      <c r="M30" s="26">
        <v>0.10199999999999999</v>
      </c>
      <c r="N30" s="26">
        <v>0</v>
      </c>
      <c r="O30" s="26">
        <v>61.245847000000005</v>
      </c>
      <c r="P30" s="26">
        <v>2364.2399999999998</v>
      </c>
      <c r="Q30" s="27">
        <v>61.245847000000005</v>
      </c>
      <c r="R30" s="26">
        <v>2364.2399999999998</v>
      </c>
      <c r="S30" s="20">
        <f t="shared" si="0"/>
        <v>2.5905088738875922E-2</v>
      </c>
      <c r="T30" s="28">
        <v>90.5</v>
      </c>
      <c r="U30" s="21">
        <f t="shared" si="4"/>
        <v>2.344410530868271</v>
      </c>
      <c r="V30" s="29">
        <f t="shared" si="1"/>
        <v>1554.3053243325553</v>
      </c>
      <c r="W30" s="30">
        <f t="shared" si="2"/>
        <v>140.66463185209628</v>
      </c>
    </row>
    <row r="31" spans="1:23" ht="12.75" customHeight="1" x14ac:dyDescent="0.25">
      <c r="A31" s="31">
        <v>-7.44</v>
      </c>
      <c r="B31" s="32">
        <v>2.6007278676338827E-2</v>
      </c>
      <c r="C31" s="33">
        <v>2.3536587202086636</v>
      </c>
      <c r="D31" s="152">
        <v>712.32</v>
      </c>
      <c r="E31" s="34" t="s">
        <v>25</v>
      </c>
      <c r="F31" s="36" t="s">
        <v>72</v>
      </c>
      <c r="G31" s="36" t="s">
        <v>39</v>
      </c>
      <c r="H31" s="35">
        <v>30</v>
      </c>
      <c r="I31" s="35" t="s">
        <v>38</v>
      </c>
      <c r="J31" s="37">
        <f t="shared" si="3"/>
        <v>45.660996999999995</v>
      </c>
      <c r="K31" s="25">
        <v>1.9890000000000001</v>
      </c>
      <c r="L31" s="25">
        <v>4.58805</v>
      </c>
      <c r="M31" s="25">
        <v>-0.10199999999999999</v>
      </c>
      <c r="N31" s="25">
        <v>0</v>
      </c>
      <c r="O31" s="25">
        <v>39.185946999999999</v>
      </c>
      <c r="P31" s="25">
        <v>1506.73</v>
      </c>
      <c r="Q31" s="38">
        <v>39.185946999999999</v>
      </c>
      <c r="R31" s="25">
        <v>1506.73</v>
      </c>
      <c r="S31" s="32">
        <f t="shared" si="0"/>
        <v>2.6007278676338827E-2</v>
      </c>
      <c r="T31" s="39">
        <v>90.5</v>
      </c>
      <c r="U31" s="33">
        <f t="shared" si="4"/>
        <v>2.3536587202086636</v>
      </c>
      <c r="V31" s="40">
        <f t="shared" si="1"/>
        <v>1560.4367205803296</v>
      </c>
      <c r="W31" s="41">
        <f t="shared" si="2"/>
        <v>141.21952321251982</v>
      </c>
    </row>
    <row r="32" spans="1:23" ht="12.75" customHeight="1" x14ac:dyDescent="0.25">
      <c r="A32" s="31">
        <v>-7.44</v>
      </c>
      <c r="B32" s="32">
        <v>2.6073901580841444E-2</v>
      </c>
      <c r="C32" s="33">
        <v>2.3596880930661506</v>
      </c>
      <c r="D32" s="152">
        <v>712.32</v>
      </c>
      <c r="E32" s="34" t="s">
        <v>25</v>
      </c>
      <c r="F32" s="36" t="s">
        <v>73</v>
      </c>
      <c r="G32" s="36" t="s">
        <v>39</v>
      </c>
      <c r="H32" s="35">
        <v>45</v>
      </c>
      <c r="I32" s="35" t="s">
        <v>38</v>
      </c>
      <c r="J32" s="37">
        <f t="shared" si="3"/>
        <v>91.503999000000007</v>
      </c>
      <c r="K32" s="25">
        <v>4.08</v>
      </c>
      <c r="L32" s="25">
        <v>9.8003730000000004</v>
      </c>
      <c r="M32" s="25">
        <v>-0.40799999999999997</v>
      </c>
      <c r="N32" s="25">
        <v>0</v>
      </c>
      <c r="O32" s="25">
        <v>78.031626000000003</v>
      </c>
      <c r="P32" s="25">
        <v>2992.71</v>
      </c>
      <c r="Q32" s="38">
        <v>78.031626000000003</v>
      </c>
      <c r="R32" s="25">
        <v>2992.71</v>
      </c>
      <c r="S32" s="32">
        <f t="shared" si="0"/>
        <v>2.6073901580841444E-2</v>
      </c>
      <c r="T32" s="39">
        <v>90.5</v>
      </c>
      <c r="U32" s="33">
        <f t="shared" si="4"/>
        <v>2.3596880930661506</v>
      </c>
      <c r="V32" s="40">
        <f t="shared" si="1"/>
        <v>1564.4340948504866</v>
      </c>
      <c r="W32" s="41">
        <f t="shared" si="2"/>
        <v>141.58128558396902</v>
      </c>
    </row>
    <row r="33" spans="1:23" ht="12.75" customHeight="1" x14ac:dyDescent="0.25">
      <c r="A33" s="31">
        <v>-7.44</v>
      </c>
      <c r="B33" s="32">
        <v>2.6177923840624399E-2</v>
      </c>
      <c r="C33" s="33">
        <v>2.369102107576508</v>
      </c>
      <c r="D33" s="152">
        <v>712.32</v>
      </c>
      <c r="E33" s="34" t="s">
        <v>25</v>
      </c>
      <c r="F33" s="36" t="s">
        <v>74</v>
      </c>
      <c r="G33" s="36" t="s">
        <v>39</v>
      </c>
      <c r="H33" s="35">
        <v>75</v>
      </c>
      <c r="I33" s="35" t="s">
        <v>38</v>
      </c>
      <c r="J33" s="37">
        <f t="shared" si="3"/>
        <v>122.13799299999999</v>
      </c>
      <c r="K33" s="25">
        <v>5.6610000000000005</v>
      </c>
      <c r="L33" s="25">
        <v>13.313607999999999</v>
      </c>
      <c r="M33" s="25">
        <v>-0.40799999999999997</v>
      </c>
      <c r="N33" s="25">
        <v>0</v>
      </c>
      <c r="O33" s="25">
        <v>103.57138499999999</v>
      </c>
      <c r="P33" s="25">
        <v>3956.44</v>
      </c>
      <c r="Q33" s="38">
        <v>103.57138499999999</v>
      </c>
      <c r="R33" s="25">
        <v>3956.44</v>
      </c>
      <c r="S33" s="32">
        <f t="shared" si="0"/>
        <v>2.6177923840624399E-2</v>
      </c>
      <c r="T33" s="39">
        <v>90.5</v>
      </c>
      <c r="U33" s="33">
        <f t="shared" si="4"/>
        <v>2.369102107576508</v>
      </c>
      <c r="V33" s="40">
        <f t="shared" si="1"/>
        <v>1570.675430437464</v>
      </c>
      <c r="W33" s="41">
        <f t="shared" si="2"/>
        <v>142.1461264545905</v>
      </c>
    </row>
    <row r="34" spans="1:23" ht="12.75" customHeight="1" x14ac:dyDescent="0.25">
      <c r="A34" s="31">
        <v>-7.44</v>
      </c>
      <c r="B34" s="32">
        <v>2.6447796856139679E-2</v>
      </c>
      <c r="C34" s="33">
        <v>2.393525615480641</v>
      </c>
      <c r="D34" s="152">
        <v>712.32</v>
      </c>
      <c r="E34" s="34" t="s">
        <v>25</v>
      </c>
      <c r="F34" s="36" t="s">
        <v>57</v>
      </c>
      <c r="G34" s="36" t="s">
        <v>39</v>
      </c>
      <c r="H34" s="35">
        <v>46</v>
      </c>
      <c r="I34" s="35" t="s">
        <v>38</v>
      </c>
      <c r="J34" s="37">
        <f t="shared" si="3"/>
        <v>90.868002000000004</v>
      </c>
      <c r="K34" s="25">
        <v>4.1819999999999995</v>
      </c>
      <c r="L34" s="25">
        <v>9.8807179999999999</v>
      </c>
      <c r="M34" s="25">
        <v>-0.10199999999999999</v>
      </c>
      <c r="N34" s="25">
        <v>0</v>
      </c>
      <c r="O34" s="25">
        <v>76.907284000000004</v>
      </c>
      <c r="P34" s="25">
        <v>2907.89</v>
      </c>
      <c r="Q34" s="38">
        <v>76.907284000000004</v>
      </c>
      <c r="R34" s="25">
        <v>2907.89</v>
      </c>
      <c r="S34" s="32">
        <f t="shared" si="0"/>
        <v>2.6447796856139679E-2</v>
      </c>
      <c r="T34" s="39">
        <v>90.5</v>
      </c>
      <c r="U34" s="33">
        <f t="shared" si="4"/>
        <v>2.393525615480641</v>
      </c>
      <c r="V34" s="40">
        <f t="shared" si="1"/>
        <v>1586.8678113683807</v>
      </c>
      <c r="W34" s="41">
        <f t="shared" si="2"/>
        <v>143.61153692883843</v>
      </c>
    </row>
    <row r="35" spans="1:23" ht="12.75" customHeight="1" x14ac:dyDescent="0.25">
      <c r="A35" s="31">
        <v>-7.44</v>
      </c>
      <c r="B35" s="32">
        <v>2.6663419834012832E-2</v>
      </c>
      <c r="C35" s="33">
        <v>2.4130394949781611</v>
      </c>
      <c r="D35" s="152">
        <v>712.32</v>
      </c>
      <c r="E35" s="34" t="s">
        <v>25</v>
      </c>
      <c r="F35" s="36" t="s">
        <v>53</v>
      </c>
      <c r="G35" s="36" t="s">
        <v>39</v>
      </c>
      <c r="H35" s="35">
        <v>45</v>
      </c>
      <c r="I35" s="35" t="s">
        <v>38</v>
      </c>
      <c r="J35" s="37">
        <f t="shared" si="3"/>
        <v>88.498002</v>
      </c>
      <c r="K35" s="25">
        <v>4.08</v>
      </c>
      <c r="L35" s="25">
        <v>8.2952499999999993</v>
      </c>
      <c r="M35" s="25">
        <v>-0.91799999999999993</v>
      </c>
      <c r="N35" s="25">
        <v>0</v>
      </c>
      <c r="O35" s="25">
        <v>77.040751999999998</v>
      </c>
      <c r="P35" s="25">
        <v>2889.38</v>
      </c>
      <c r="Q35" s="38">
        <v>77.040751999999998</v>
      </c>
      <c r="R35" s="25">
        <v>2889.38</v>
      </c>
      <c r="S35" s="32">
        <f t="shared" si="0"/>
        <v>2.6663419834012832E-2</v>
      </c>
      <c r="T35" s="39">
        <v>90.5</v>
      </c>
      <c r="U35" s="33">
        <f t="shared" si="4"/>
        <v>2.4130394949781611</v>
      </c>
      <c r="V35" s="40">
        <f t="shared" si="1"/>
        <v>1599.80519004077</v>
      </c>
      <c r="W35" s="41">
        <f t="shared" si="2"/>
        <v>144.78236969868968</v>
      </c>
    </row>
    <row r="36" spans="1:23" ht="12.75" customHeight="1" x14ac:dyDescent="0.25">
      <c r="A36" s="31">
        <v>-7.44</v>
      </c>
      <c r="B36" s="32">
        <v>2.6759913730187889E-2</v>
      </c>
      <c r="C36" s="33">
        <v>2.4217721925820039</v>
      </c>
      <c r="D36" s="152">
        <v>712.32</v>
      </c>
      <c r="E36" s="34" t="s">
        <v>25</v>
      </c>
      <c r="F36" s="36" t="s">
        <v>55</v>
      </c>
      <c r="G36" s="36" t="s">
        <v>39</v>
      </c>
      <c r="H36" s="35">
        <v>30</v>
      </c>
      <c r="I36" s="35" t="s">
        <v>38</v>
      </c>
      <c r="J36" s="37">
        <f t="shared" si="3"/>
        <v>52.689005999999999</v>
      </c>
      <c r="K36" s="25">
        <v>2.9580000000000002</v>
      </c>
      <c r="L36" s="25">
        <v>5.2856769999999997</v>
      </c>
      <c r="M36" s="25">
        <v>-8.7210000000000001</v>
      </c>
      <c r="N36" s="25">
        <v>0</v>
      </c>
      <c r="O36" s="25">
        <v>53.166328999999998</v>
      </c>
      <c r="P36" s="25">
        <v>1986.79</v>
      </c>
      <c r="Q36" s="38">
        <v>53.166328999999998</v>
      </c>
      <c r="R36" s="25">
        <v>1986.79</v>
      </c>
      <c r="S36" s="32">
        <f t="shared" si="0"/>
        <v>2.6759913730187889E-2</v>
      </c>
      <c r="T36" s="39">
        <v>90.5</v>
      </c>
      <c r="U36" s="33">
        <f t="shared" si="4"/>
        <v>2.4217721925820039</v>
      </c>
      <c r="V36" s="40">
        <f t="shared" si="1"/>
        <v>1605.5948238112733</v>
      </c>
      <c r="W36" s="41">
        <f t="shared" si="2"/>
        <v>145.30633155492023</v>
      </c>
    </row>
    <row r="37" spans="1:23" ht="12.75" customHeight="1" x14ac:dyDescent="0.25">
      <c r="A37" s="31">
        <v>-7.44</v>
      </c>
      <c r="B37" s="32">
        <v>2.7117469463599247E-2</v>
      </c>
      <c r="C37" s="33">
        <v>2.4541309864557319</v>
      </c>
      <c r="D37" s="152">
        <v>712.32</v>
      </c>
      <c r="E37" s="34" t="s">
        <v>25</v>
      </c>
      <c r="F37" s="36" t="s">
        <v>75</v>
      </c>
      <c r="G37" s="36" t="s">
        <v>39</v>
      </c>
      <c r="H37" s="35">
        <v>45</v>
      </c>
      <c r="I37" s="35" t="s">
        <v>38</v>
      </c>
      <c r="J37" s="37">
        <f t="shared" si="3"/>
        <v>73.693000000000012</v>
      </c>
      <c r="K37" s="25">
        <v>4.1310000000000002</v>
      </c>
      <c r="L37" s="25">
        <v>6.2911120000000009</v>
      </c>
      <c r="M37" s="25">
        <v>-0.35700000000000004</v>
      </c>
      <c r="N37" s="25">
        <v>0</v>
      </c>
      <c r="O37" s="25">
        <v>63.627888000000006</v>
      </c>
      <c r="P37" s="25">
        <v>2346.38</v>
      </c>
      <c r="Q37" s="38">
        <v>63.627888000000006</v>
      </c>
      <c r="R37" s="25">
        <v>2346.38</v>
      </c>
      <c r="S37" s="32">
        <f t="shared" si="0"/>
        <v>2.7117469463599247E-2</v>
      </c>
      <c r="T37" s="39">
        <v>90.5</v>
      </c>
      <c r="U37" s="33">
        <f t="shared" si="4"/>
        <v>2.4541309864557319</v>
      </c>
      <c r="V37" s="40">
        <f t="shared" si="1"/>
        <v>1627.0481678159547</v>
      </c>
      <c r="W37" s="41">
        <f t="shared" si="2"/>
        <v>147.24785918734389</v>
      </c>
    </row>
    <row r="38" spans="1:23" ht="12.75" customHeight="1" x14ac:dyDescent="0.25">
      <c r="A38" s="31">
        <v>-7.44</v>
      </c>
      <c r="B38" s="32">
        <v>2.734380284307349E-2</v>
      </c>
      <c r="C38" s="33">
        <v>2.4746141572981508</v>
      </c>
      <c r="D38" s="152">
        <v>712.32</v>
      </c>
      <c r="E38" s="34" t="s">
        <v>25</v>
      </c>
      <c r="F38" s="36" t="s">
        <v>76</v>
      </c>
      <c r="G38" s="36" t="s">
        <v>39</v>
      </c>
      <c r="H38" s="35">
        <v>30</v>
      </c>
      <c r="I38" s="35" t="s">
        <v>38</v>
      </c>
      <c r="J38" s="37">
        <f t="shared" si="3"/>
        <v>60.545997999999997</v>
      </c>
      <c r="K38" s="25">
        <v>2.5499999999999998</v>
      </c>
      <c r="L38" s="25">
        <v>5.7357550000000002</v>
      </c>
      <c r="M38" s="25">
        <v>-0.71400000000000008</v>
      </c>
      <c r="N38" s="25">
        <v>0</v>
      </c>
      <c r="O38" s="25">
        <v>52.974242999999994</v>
      </c>
      <c r="P38" s="25">
        <v>1937.34</v>
      </c>
      <c r="Q38" s="38">
        <v>52.974242999999994</v>
      </c>
      <c r="R38" s="25">
        <v>1937.34</v>
      </c>
      <c r="S38" s="32">
        <f t="shared" si="0"/>
        <v>2.734380284307349E-2</v>
      </c>
      <c r="T38" s="39">
        <v>90.5</v>
      </c>
      <c r="U38" s="33">
        <f t="shared" si="4"/>
        <v>2.4746141572981508</v>
      </c>
      <c r="V38" s="40">
        <f t="shared" si="1"/>
        <v>1640.6281705844094</v>
      </c>
      <c r="W38" s="41">
        <f t="shared" si="2"/>
        <v>148.47684943788906</v>
      </c>
    </row>
    <row r="39" spans="1:23" ht="15.75" thickBot="1" x14ac:dyDescent="0.3">
      <c r="A39" s="31">
        <v>-7.44</v>
      </c>
      <c r="B39" s="42">
        <v>2.7535335633129727E-2</v>
      </c>
      <c r="C39" s="43">
        <v>2.4919478747982402</v>
      </c>
      <c r="D39" s="152">
        <v>712.32</v>
      </c>
      <c r="E39" s="44" t="s">
        <v>25</v>
      </c>
      <c r="F39" s="46" t="s">
        <v>77</v>
      </c>
      <c r="G39" s="46" t="s">
        <v>39</v>
      </c>
      <c r="H39" s="45">
        <v>31</v>
      </c>
      <c r="I39" s="45" t="s">
        <v>38</v>
      </c>
      <c r="J39" s="47">
        <f t="shared" si="3"/>
        <v>60.198273999999998</v>
      </c>
      <c r="K39" s="47">
        <v>2.1419999999999999</v>
      </c>
      <c r="L39" s="47">
        <v>5.7559569999999995</v>
      </c>
      <c r="M39" s="47">
        <v>9.8277000000000003E-2</v>
      </c>
      <c r="N39" s="47">
        <v>0</v>
      </c>
      <c r="O39" s="47">
        <v>52.202039999999997</v>
      </c>
      <c r="P39" s="47">
        <v>1895.82</v>
      </c>
      <c r="Q39" s="48">
        <v>52.202039999999997</v>
      </c>
      <c r="R39" s="47">
        <v>1895.82</v>
      </c>
      <c r="S39" s="42">
        <f t="shared" si="0"/>
        <v>2.7535335633129727E-2</v>
      </c>
      <c r="T39" s="39">
        <v>90.5</v>
      </c>
      <c r="U39" s="43">
        <f t="shared" si="4"/>
        <v>2.4919478747982402</v>
      </c>
      <c r="V39" s="49">
        <f t="shared" si="1"/>
        <v>1652.1201379877837</v>
      </c>
      <c r="W39" s="50">
        <f t="shared" si="2"/>
        <v>149.51687248789443</v>
      </c>
    </row>
    <row r="40" spans="1:23" ht="12.75" customHeight="1" x14ac:dyDescent="0.25">
      <c r="A40" s="51">
        <v>-7.44</v>
      </c>
      <c r="B40" s="52">
        <v>2.8004027621753778E-2</v>
      </c>
      <c r="C40" s="53">
        <v>2.5343644997687167</v>
      </c>
      <c r="D40" s="153">
        <v>712.32</v>
      </c>
      <c r="E40" s="54" t="s">
        <v>26</v>
      </c>
      <c r="F40" s="56" t="s">
        <v>54</v>
      </c>
      <c r="G40" s="56" t="s">
        <v>39</v>
      </c>
      <c r="H40" s="55">
        <v>24</v>
      </c>
      <c r="I40" s="55" t="s">
        <v>38</v>
      </c>
      <c r="J40" s="57">
        <f t="shared" si="3"/>
        <v>40.332000999999991</v>
      </c>
      <c r="K40" s="58">
        <v>2.1419999999999999</v>
      </c>
      <c r="L40" s="58">
        <v>4.1852049999999998</v>
      </c>
      <c r="M40" s="58">
        <v>0.10199999999999999</v>
      </c>
      <c r="N40" s="58">
        <v>0</v>
      </c>
      <c r="O40" s="58">
        <v>33.902795999999995</v>
      </c>
      <c r="P40" s="58">
        <v>1210.6400000000001</v>
      </c>
      <c r="Q40" s="59">
        <v>33.902795999999995</v>
      </c>
      <c r="R40" s="58">
        <v>1210.6400000000001</v>
      </c>
      <c r="S40" s="52">
        <f t="shared" si="0"/>
        <v>2.8004027621753778E-2</v>
      </c>
      <c r="T40" s="60">
        <v>90.5</v>
      </c>
      <c r="U40" s="53">
        <f t="shared" si="4"/>
        <v>2.5343644997687167</v>
      </c>
      <c r="V40" s="61">
        <f t="shared" si="1"/>
        <v>1680.2416573052265</v>
      </c>
      <c r="W40" s="62">
        <f t="shared" si="2"/>
        <v>152.06186998612299</v>
      </c>
    </row>
    <row r="41" spans="1:23" ht="15" x14ac:dyDescent="0.25">
      <c r="A41" s="63">
        <v>-7.44</v>
      </c>
      <c r="B41" s="64">
        <v>2.8316609534610002E-2</v>
      </c>
      <c r="C41" s="65">
        <v>2.5626531628822051</v>
      </c>
      <c r="D41" s="154">
        <v>712.32</v>
      </c>
      <c r="E41" s="66" t="s">
        <v>26</v>
      </c>
      <c r="F41" s="68" t="s">
        <v>46</v>
      </c>
      <c r="G41" s="68" t="s">
        <v>39</v>
      </c>
      <c r="H41" s="67">
        <v>45</v>
      </c>
      <c r="I41" s="67" t="s">
        <v>38</v>
      </c>
      <c r="J41" s="69">
        <f t="shared" si="3"/>
        <v>77.618057000000007</v>
      </c>
      <c r="K41" s="69">
        <v>3.3660000000000001</v>
      </c>
      <c r="L41" s="69">
        <v>7.934634</v>
      </c>
      <c r="M41" s="69">
        <v>0.39805500000000005</v>
      </c>
      <c r="N41" s="69">
        <v>0</v>
      </c>
      <c r="O41" s="69">
        <v>65.919368000000006</v>
      </c>
      <c r="P41" s="69">
        <v>2327.94</v>
      </c>
      <c r="Q41" s="70">
        <v>65.919368000000006</v>
      </c>
      <c r="R41" s="69">
        <v>2327.94</v>
      </c>
      <c r="S41" s="64">
        <f t="shared" si="0"/>
        <v>2.8316609534610002E-2</v>
      </c>
      <c r="T41" s="71">
        <v>90.5</v>
      </c>
      <c r="U41" s="65">
        <f t="shared" si="4"/>
        <v>2.5626531628822051</v>
      </c>
      <c r="V41" s="72">
        <f t="shared" si="1"/>
        <v>1698.9965720765999</v>
      </c>
      <c r="W41" s="73">
        <f t="shared" si="2"/>
        <v>153.7591897729323</v>
      </c>
    </row>
    <row r="42" spans="1:23" ht="15" x14ac:dyDescent="0.25">
      <c r="A42" s="63">
        <v>-7.44</v>
      </c>
      <c r="B42" s="64">
        <v>2.8643541404268901E-2</v>
      </c>
      <c r="C42" s="65">
        <v>2.5922404970863355</v>
      </c>
      <c r="D42" s="154">
        <v>712.32</v>
      </c>
      <c r="E42" s="66" t="s">
        <v>26</v>
      </c>
      <c r="F42" s="68" t="s">
        <v>56</v>
      </c>
      <c r="G42" s="68" t="s">
        <v>39</v>
      </c>
      <c r="H42" s="67">
        <v>54</v>
      </c>
      <c r="I42" s="67" t="s">
        <v>38</v>
      </c>
      <c r="J42" s="69">
        <f t="shared" si="3"/>
        <v>97.588007000000005</v>
      </c>
      <c r="K42" s="69">
        <v>4.3860000000000001</v>
      </c>
      <c r="L42" s="69">
        <v>7.5121590000000005</v>
      </c>
      <c r="M42" s="69">
        <v>0.40799999999999997</v>
      </c>
      <c r="N42" s="69">
        <v>0</v>
      </c>
      <c r="O42" s="69">
        <v>85.281848000000011</v>
      </c>
      <c r="P42" s="69">
        <v>2977.35</v>
      </c>
      <c r="Q42" s="70">
        <v>85.281848000000011</v>
      </c>
      <c r="R42" s="69">
        <v>2977.35</v>
      </c>
      <c r="S42" s="64">
        <f t="shared" si="0"/>
        <v>2.8643541404268901E-2</v>
      </c>
      <c r="T42" s="74">
        <v>90.5</v>
      </c>
      <c r="U42" s="65">
        <f t="shared" si="4"/>
        <v>2.5922404970863355</v>
      </c>
      <c r="V42" s="72">
        <f t="shared" si="1"/>
        <v>1718.6124842561342</v>
      </c>
      <c r="W42" s="73">
        <f t="shared" si="2"/>
        <v>155.53442982518015</v>
      </c>
    </row>
    <row r="43" spans="1:23" ht="15" x14ac:dyDescent="0.25">
      <c r="A43" s="63">
        <v>-7.44</v>
      </c>
      <c r="B43" s="64">
        <v>3.0821486146526789E-2</v>
      </c>
      <c r="C43" s="65">
        <v>2.7893444962606746</v>
      </c>
      <c r="D43" s="154">
        <v>712.32</v>
      </c>
      <c r="E43" s="66" t="s">
        <v>26</v>
      </c>
      <c r="F43" s="68" t="s">
        <v>58</v>
      </c>
      <c r="G43" s="68" t="s">
        <v>39</v>
      </c>
      <c r="H43" s="67">
        <v>11</v>
      </c>
      <c r="I43" s="67" t="s">
        <v>38</v>
      </c>
      <c r="J43" s="69">
        <f t="shared" si="3"/>
        <v>13.605001</v>
      </c>
      <c r="K43" s="69">
        <v>0.30599999999999999</v>
      </c>
      <c r="L43" s="69">
        <v>2.1740819999999998</v>
      </c>
      <c r="M43" s="69">
        <v>-6.8849999999999998</v>
      </c>
      <c r="N43" s="69">
        <v>0</v>
      </c>
      <c r="O43" s="69">
        <v>18.009919</v>
      </c>
      <c r="P43" s="69">
        <v>584.33000000000004</v>
      </c>
      <c r="Q43" s="70">
        <v>18.009919</v>
      </c>
      <c r="R43" s="69">
        <v>584.33000000000004</v>
      </c>
      <c r="S43" s="64">
        <f t="shared" si="0"/>
        <v>3.0821486146526789E-2</v>
      </c>
      <c r="T43" s="71">
        <v>90.5</v>
      </c>
      <c r="U43" s="65">
        <f t="shared" si="4"/>
        <v>2.7893444962606746</v>
      </c>
      <c r="V43" s="72">
        <f t="shared" si="1"/>
        <v>1849.2891687916074</v>
      </c>
      <c r="W43" s="73">
        <f t="shared" si="2"/>
        <v>167.36066977564047</v>
      </c>
    </row>
    <row r="44" spans="1:23" ht="15" x14ac:dyDescent="0.25">
      <c r="A44" s="63">
        <v>-7.44</v>
      </c>
      <c r="B44" s="64">
        <v>3.1001036936513737E-2</v>
      </c>
      <c r="C44" s="65">
        <v>2.8055938427544933</v>
      </c>
      <c r="D44" s="154">
        <v>712.32</v>
      </c>
      <c r="E44" s="66" t="s">
        <v>26</v>
      </c>
      <c r="F44" s="68" t="s">
        <v>43</v>
      </c>
      <c r="G44" s="68" t="s">
        <v>39</v>
      </c>
      <c r="H44" s="67">
        <v>20</v>
      </c>
      <c r="I44" s="67" t="s">
        <v>38</v>
      </c>
      <c r="J44" s="69">
        <f t="shared" si="3"/>
        <v>40.843999000000004</v>
      </c>
      <c r="K44" s="69">
        <v>1.9890000000000001</v>
      </c>
      <c r="L44" s="69">
        <v>3.5240670000000001</v>
      </c>
      <c r="M44" s="69">
        <v>-0.30599999999999999</v>
      </c>
      <c r="N44" s="69">
        <v>0</v>
      </c>
      <c r="O44" s="69">
        <v>35.636932000000002</v>
      </c>
      <c r="P44" s="69">
        <v>1149.54</v>
      </c>
      <c r="Q44" s="70">
        <v>35.636932000000002</v>
      </c>
      <c r="R44" s="69">
        <v>1149.54</v>
      </c>
      <c r="S44" s="64">
        <f t="shared" si="0"/>
        <v>3.1001036936513737E-2</v>
      </c>
      <c r="T44" s="74">
        <v>90.5</v>
      </c>
      <c r="U44" s="65">
        <f t="shared" si="4"/>
        <v>2.8055938427544933</v>
      </c>
      <c r="V44" s="72">
        <f t="shared" si="1"/>
        <v>1860.0622161908243</v>
      </c>
      <c r="W44" s="73">
        <f t="shared" si="2"/>
        <v>168.33563056526958</v>
      </c>
    </row>
    <row r="45" spans="1:23" ht="15" x14ac:dyDescent="0.25">
      <c r="A45" s="63">
        <v>-7.44</v>
      </c>
      <c r="B45" s="64">
        <v>3.1521238367271727E-2</v>
      </c>
      <c r="C45" s="65">
        <v>2.8526720722380912</v>
      </c>
      <c r="D45" s="154">
        <v>712.32</v>
      </c>
      <c r="E45" s="66" t="s">
        <v>26</v>
      </c>
      <c r="F45" s="68" t="s">
        <v>78</v>
      </c>
      <c r="G45" s="68" t="s">
        <v>39</v>
      </c>
      <c r="H45" s="67">
        <v>24</v>
      </c>
      <c r="I45" s="67" t="s">
        <v>38</v>
      </c>
      <c r="J45" s="69">
        <f t="shared" si="3"/>
        <v>38.167000000000002</v>
      </c>
      <c r="K45" s="69">
        <v>0.45899999999999996</v>
      </c>
      <c r="L45" s="69">
        <v>0.23</v>
      </c>
      <c r="M45" s="69">
        <v>-0.153</v>
      </c>
      <c r="N45" s="69">
        <v>0</v>
      </c>
      <c r="O45" s="69">
        <v>37.631</v>
      </c>
      <c r="P45" s="69">
        <v>1193.83</v>
      </c>
      <c r="Q45" s="70">
        <v>37.631</v>
      </c>
      <c r="R45" s="69">
        <v>1193.83</v>
      </c>
      <c r="S45" s="64">
        <f t="shared" si="0"/>
        <v>3.1521238367271727E-2</v>
      </c>
      <c r="T45" s="71">
        <v>90.5</v>
      </c>
      <c r="U45" s="65">
        <f t="shared" si="4"/>
        <v>2.8526720722380912</v>
      </c>
      <c r="V45" s="72">
        <f t="shared" si="1"/>
        <v>1891.2743020363037</v>
      </c>
      <c r="W45" s="73">
        <f t="shared" si="2"/>
        <v>171.16032433428549</v>
      </c>
    </row>
    <row r="46" spans="1:23" ht="15" x14ac:dyDescent="0.25">
      <c r="A46" s="63">
        <v>-7.44</v>
      </c>
      <c r="B46" s="64">
        <v>3.1599658830983021E-2</v>
      </c>
      <c r="C46" s="65">
        <v>2.8597691242039636</v>
      </c>
      <c r="D46" s="154">
        <v>712.32</v>
      </c>
      <c r="E46" s="66" t="s">
        <v>26</v>
      </c>
      <c r="F46" s="68" t="s">
        <v>79</v>
      </c>
      <c r="G46" s="68" t="s">
        <v>39</v>
      </c>
      <c r="H46" s="67">
        <v>94</v>
      </c>
      <c r="I46" s="67" t="s">
        <v>38</v>
      </c>
      <c r="J46" s="69">
        <f t="shared" si="3"/>
        <v>120.91899899999999</v>
      </c>
      <c r="K46" s="69">
        <v>9.18</v>
      </c>
      <c r="L46" s="69">
        <v>0.146894</v>
      </c>
      <c r="M46" s="69">
        <v>5.3550000000000004</v>
      </c>
      <c r="N46" s="69">
        <v>0</v>
      </c>
      <c r="O46" s="69">
        <v>106.23710499999999</v>
      </c>
      <c r="P46" s="69">
        <v>3361.97</v>
      </c>
      <c r="Q46" s="70">
        <v>106.23710499999999</v>
      </c>
      <c r="R46" s="69">
        <v>3361.97</v>
      </c>
      <c r="S46" s="64">
        <f t="shared" si="0"/>
        <v>3.1599658830983021E-2</v>
      </c>
      <c r="T46" s="74">
        <v>90.5</v>
      </c>
      <c r="U46" s="65">
        <f t="shared" si="4"/>
        <v>2.8597691242039636</v>
      </c>
      <c r="V46" s="72">
        <f t="shared" si="1"/>
        <v>1895.9795298589813</v>
      </c>
      <c r="W46" s="73">
        <f t="shared" si="2"/>
        <v>171.58614745223781</v>
      </c>
    </row>
    <row r="47" spans="1:23" ht="15" x14ac:dyDescent="0.25">
      <c r="A47" s="63">
        <v>-7.44</v>
      </c>
      <c r="B47" s="64">
        <v>3.1964883185788835E-2</v>
      </c>
      <c r="C47" s="65">
        <v>2.8928219283138894</v>
      </c>
      <c r="D47" s="154">
        <v>712.32</v>
      </c>
      <c r="E47" s="66" t="s">
        <v>26</v>
      </c>
      <c r="F47" s="68" t="s">
        <v>80</v>
      </c>
      <c r="G47" s="68" t="s">
        <v>39</v>
      </c>
      <c r="H47" s="67">
        <v>27</v>
      </c>
      <c r="I47" s="67" t="s">
        <v>38</v>
      </c>
      <c r="J47" s="69">
        <f t="shared" si="3"/>
        <v>44.602001000000008</v>
      </c>
      <c r="K47" s="69">
        <v>1.1220000000000001</v>
      </c>
      <c r="L47" s="69">
        <v>0.27</v>
      </c>
      <c r="M47" s="69">
        <v>-0.40799999999999997</v>
      </c>
      <c r="N47" s="69">
        <v>0</v>
      </c>
      <c r="O47" s="69">
        <v>43.618001000000007</v>
      </c>
      <c r="P47" s="69">
        <v>1364.56</v>
      </c>
      <c r="Q47" s="136">
        <v>43.618001000000007</v>
      </c>
      <c r="R47" s="69">
        <v>1364.56</v>
      </c>
      <c r="S47" s="64">
        <f t="shared" si="0"/>
        <v>3.1964883185788835E-2</v>
      </c>
      <c r="T47" s="71">
        <v>90.5</v>
      </c>
      <c r="U47" s="65">
        <f>S47*T47</f>
        <v>2.8928219283138894</v>
      </c>
      <c r="V47" s="72">
        <f t="shared" si="1"/>
        <v>1917.8929911473301</v>
      </c>
      <c r="W47" s="73">
        <f>V47*T47/1000</f>
        <v>173.56931569883338</v>
      </c>
    </row>
    <row r="48" spans="1:23" ht="15" x14ac:dyDescent="0.25">
      <c r="A48" s="63">
        <v>-7.44</v>
      </c>
      <c r="B48" s="64">
        <v>3.3000516572732667E-2</v>
      </c>
      <c r="C48" s="65">
        <v>2.9865467498323066</v>
      </c>
      <c r="D48" s="154">
        <v>712.32</v>
      </c>
      <c r="E48" s="137" t="s">
        <v>26</v>
      </c>
      <c r="F48" s="68" t="s">
        <v>81</v>
      </c>
      <c r="G48" s="68" t="s">
        <v>39</v>
      </c>
      <c r="H48" s="67">
        <v>28</v>
      </c>
      <c r="I48" s="67" t="s">
        <v>38</v>
      </c>
      <c r="J48" s="69">
        <f t="shared" si="3"/>
        <v>43.591999999999999</v>
      </c>
      <c r="K48" s="68">
        <v>0.45899999999999996</v>
      </c>
      <c r="L48" s="144">
        <v>0.28000000000000003</v>
      </c>
      <c r="M48" s="69">
        <v>5.0999999999999997E-2</v>
      </c>
      <c r="N48" s="69">
        <v>0</v>
      </c>
      <c r="O48" s="69">
        <v>42.802</v>
      </c>
      <c r="P48" s="68">
        <v>1297.01</v>
      </c>
      <c r="Q48" s="136">
        <v>42.802</v>
      </c>
      <c r="R48" s="68">
        <v>1297.01</v>
      </c>
      <c r="S48" s="64">
        <f t="shared" si="0"/>
        <v>3.3000516572732667E-2</v>
      </c>
      <c r="T48" s="74">
        <v>90.5</v>
      </c>
      <c r="U48" s="65">
        <f>S48*T48</f>
        <v>2.9865467498323066</v>
      </c>
      <c r="V48" s="65">
        <f t="shared" si="1"/>
        <v>1980.03099436396</v>
      </c>
      <c r="W48" s="138">
        <f>V48*T48/1000</f>
        <v>179.19280498993837</v>
      </c>
    </row>
    <row r="49" spans="1:23" s="13" customFormat="1" ht="15" x14ac:dyDescent="0.25">
      <c r="A49" s="63">
        <v>-7.44</v>
      </c>
      <c r="B49" s="64">
        <v>3.5947307400151923E-2</v>
      </c>
      <c r="C49" s="156">
        <v>3.2532313197137492</v>
      </c>
      <c r="D49" s="154">
        <v>712.32</v>
      </c>
      <c r="E49" s="140" t="s">
        <v>26</v>
      </c>
      <c r="F49" s="139" t="s">
        <v>82</v>
      </c>
      <c r="G49" s="68" t="s">
        <v>39</v>
      </c>
      <c r="H49" s="140">
        <v>24</v>
      </c>
      <c r="I49" s="140" t="s">
        <v>38</v>
      </c>
      <c r="J49" s="69">
        <f t="shared" si="3"/>
        <v>40.163000000000004</v>
      </c>
      <c r="K49" s="139">
        <v>0.71400000000000008</v>
      </c>
      <c r="L49" s="142">
        <v>3.84</v>
      </c>
      <c r="M49" s="69">
        <v>-0.35700000000000004</v>
      </c>
      <c r="N49" s="69">
        <v>0</v>
      </c>
      <c r="O49" s="142">
        <v>35.966000000000001</v>
      </c>
      <c r="P49" s="142">
        <v>1000.52</v>
      </c>
      <c r="Q49" s="143">
        <v>35.966000000000001</v>
      </c>
      <c r="R49" s="139">
        <v>1000.52</v>
      </c>
      <c r="S49" s="64">
        <f t="shared" si="0"/>
        <v>3.5947307400151923E-2</v>
      </c>
      <c r="T49" s="71">
        <v>90.5</v>
      </c>
      <c r="U49" s="65">
        <f>S49*T49</f>
        <v>3.2532313197137492</v>
      </c>
      <c r="V49" s="65">
        <f t="shared" si="1"/>
        <v>2156.8384440091154</v>
      </c>
      <c r="W49" s="138">
        <f>V49*T49/1000</f>
        <v>195.19387918282496</v>
      </c>
    </row>
    <row r="50" spans="1:23" s="141" customFormat="1" ht="15" x14ac:dyDescent="0.25">
      <c r="D50" s="155"/>
      <c r="G50" s="14"/>
      <c r="M50" s="14"/>
      <c r="N50" s="14"/>
      <c r="S50" s="15"/>
      <c r="T50" s="16"/>
      <c r="U50" s="17"/>
      <c r="V50" s="17"/>
      <c r="W50" s="18"/>
    </row>
  </sheetData>
  <autoFilter ref="A9:W48" xr:uid="{00000000-0009-0000-0000-000000000000}"/>
  <mergeCells count="19">
    <mergeCell ref="P6:P7"/>
    <mergeCell ref="Q6:Q7"/>
    <mergeCell ref="U6:U7"/>
    <mergeCell ref="B6:B7"/>
    <mergeCell ref="C6:C7"/>
    <mergeCell ref="R6:R7"/>
    <mergeCell ref="S6:S7"/>
    <mergeCell ref="T6:T7"/>
    <mergeCell ref="A3:W3"/>
    <mergeCell ref="A6:A7"/>
    <mergeCell ref="D6:D7"/>
    <mergeCell ref="G6:G8"/>
    <mergeCell ref="E6:E8"/>
    <mergeCell ref="F6:F8"/>
    <mergeCell ref="H6:H7"/>
    <mergeCell ref="I6:I7"/>
    <mergeCell ref="J6:O6"/>
    <mergeCell ref="V6:V7"/>
    <mergeCell ref="W6:W7"/>
  </mergeCells>
  <pageMargins left="0" right="0" top="0.5" bottom="0.5" header="0.3" footer="0.3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Adomas ŪSELIS</dc:creator>
  <cp:lastModifiedBy>Rita Bugiene</cp:lastModifiedBy>
  <cp:lastPrinted>2026-03-07T20:32:00Z</cp:lastPrinted>
  <dcterms:created xsi:type="dcterms:W3CDTF">2017-06-16T06:42:05Z</dcterms:created>
  <dcterms:modified xsi:type="dcterms:W3CDTF">2026-03-07T20:33:36Z</dcterms:modified>
</cp:coreProperties>
</file>