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tab\Desktop\202603_menuo\Spalvota\"/>
    </mc:Choice>
  </mc:AlternateContent>
  <xr:revisionPtr revIDLastSave="0" documentId="13_ncr:1_{EC8D1628-458F-4BF9-A22E-1397F65ECE85}" xr6:coauthVersionLast="36" xr6:coauthVersionMax="36" xr10:uidLastSave="{00000000-0000-0000-0000-000000000000}"/>
  <bookViews>
    <workbookView xWindow="0" yWindow="0" windowWidth="28800" windowHeight="10635" xr2:uid="{00000000-000D-0000-FFFF-FFFF00000000}"/>
  </bookViews>
  <sheets>
    <sheet name="202603" sheetId="1" r:id="rId1"/>
  </sheets>
  <definedNames>
    <definedName name="_xlnm._FilterDatabase" localSheetId="0" hidden="1">'202603'!$A$9:$W$48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9" i="1" l="1"/>
  <c r="V49" i="1" s="1"/>
  <c r="W49" i="1" s="1"/>
  <c r="J49" i="1"/>
  <c r="U49" i="1" l="1"/>
  <c r="J48" i="1"/>
  <c r="S48" i="1"/>
  <c r="V48" i="1" s="1"/>
  <c r="W48" i="1" s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10" i="1"/>
  <c r="U48" i="1" l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V47" i="1" l="1"/>
  <c r="W47" i="1" s="1"/>
  <c r="V46" i="1"/>
  <c r="W46" i="1" s="1"/>
  <c r="U44" i="1"/>
  <c r="V42" i="1"/>
  <c r="W42" i="1" s="1"/>
  <c r="U40" i="1"/>
  <c r="V38" i="1"/>
  <c r="W38" i="1" s="1"/>
  <c r="V36" i="1"/>
  <c r="W36" i="1" s="1"/>
  <c r="V34" i="1"/>
  <c r="W34" i="1" s="1"/>
  <c r="V32" i="1"/>
  <c r="W32" i="1" s="1"/>
  <c r="V30" i="1"/>
  <c r="W30" i="1" s="1"/>
  <c r="U28" i="1"/>
  <c r="V26" i="1"/>
  <c r="W26" i="1" s="1"/>
  <c r="U24" i="1"/>
  <c r="V22" i="1"/>
  <c r="W22" i="1" s="1"/>
  <c r="V20" i="1"/>
  <c r="W20" i="1" s="1"/>
  <c r="V18" i="1"/>
  <c r="W18" i="1" s="1"/>
  <c r="V16" i="1"/>
  <c r="W16" i="1" s="1"/>
  <c r="V14" i="1"/>
  <c r="U12" i="1"/>
  <c r="V45" i="1"/>
  <c r="W45" i="1" s="1"/>
  <c r="V43" i="1"/>
  <c r="W43" i="1" s="1"/>
  <c r="V41" i="1"/>
  <c r="W41" i="1" s="1"/>
  <c r="V39" i="1"/>
  <c r="W39" i="1" s="1"/>
  <c r="V37" i="1"/>
  <c r="W37" i="1" s="1"/>
  <c r="V35" i="1"/>
  <c r="W35" i="1" s="1"/>
  <c r="V33" i="1"/>
  <c r="W33" i="1" s="1"/>
  <c r="V31" i="1"/>
  <c r="W31" i="1" s="1"/>
  <c r="V29" i="1"/>
  <c r="W29" i="1" s="1"/>
  <c r="V27" i="1"/>
  <c r="W27" i="1" s="1"/>
  <c r="V25" i="1"/>
  <c r="W25" i="1" s="1"/>
  <c r="V23" i="1"/>
  <c r="W23" i="1" s="1"/>
  <c r="V21" i="1"/>
  <c r="W21" i="1" s="1"/>
  <c r="V19" i="1"/>
  <c r="W19" i="1" s="1"/>
  <c r="V17" i="1"/>
  <c r="W17" i="1" s="1"/>
  <c r="V15" i="1"/>
  <c r="W15" i="1" s="1"/>
  <c r="V13" i="1"/>
  <c r="U36" i="1"/>
  <c r="U20" i="1"/>
  <c r="V44" i="1"/>
  <c r="W44" i="1" s="1"/>
  <c r="V28" i="1"/>
  <c r="W28" i="1" s="1"/>
  <c r="U47" i="1"/>
  <c r="U32" i="1"/>
  <c r="U16" i="1"/>
  <c r="V40" i="1"/>
  <c r="W40" i="1" s="1"/>
  <c r="V24" i="1"/>
  <c r="W24" i="1" s="1"/>
  <c r="U43" i="1"/>
  <c r="U39" i="1"/>
  <c r="U35" i="1"/>
  <c r="U31" i="1"/>
  <c r="U27" i="1"/>
  <c r="U23" i="1"/>
  <c r="U19" i="1"/>
  <c r="U15" i="1"/>
  <c r="U46" i="1"/>
  <c r="U42" i="1"/>
  <c r="U38" i="1"/>
  <c r="U34" i="1"/>
  <c r="U30" i="1"/>
  <c r="U26" i="1"/>
  <c r="U22" i="1"/>
  <c r="U18" i="1"/>
  <c r="U14" i="1"/>
  <c r="U45" i="1"/>
  <c r="U41" i="1"/>
  <c r="U37" i="1"/>
  <c r="U33" i="1"/>
  <c r="U29" i="1"/>
  <c r="U25" i="1"/>
  <c r="U21" i="1"/>
  <c r="U17" i="1"/>
  <c r="U13" i="1"/>
  <c r="S10" i="1" l="1"/>
  <c r="V12" i="1"/>
  <c r="W12" i="1" s="1"/>
  <c r="U11" i="1"/>
  <c r="U10" i="1" l="1"/>
  <c r="V10" i="1"/>
  <c r="W10" i="1" s="1"/>
  <c r="W13" i="1"/>
  <c r="V11" i="1"/>
  <c r="W11" i="1" s="1"/>
  <c r="W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Ramune</author>
  </authors>
  <commentList>
    <comment ref="B6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 xml:space="preserve">pateikite visų CŠT šiluma aprūpinamų daugiabučių gyvenamųjų namų, kuriems šilumą tiekia Jūsų įmonė, vidutinį šilumos suvartojimą (MWh) 1 m2 buto šildymui  per ataskaitinį mėnesį (žr. paaiškinimus)
</t>
        </r>
      </text>
    </comment>
    <comment ref="E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86"/>
          </rPr>
          <t>Nurodykite pastatų grupės kategoriją (I, II, III arba IV) (žr. paaiškinimus lentelės apačioje)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86"/>
          </rPr>
          <t xml:space="preserve">Nurodykite:
</t>
        </r>
        <r>
          <rPr>
            <sz val="9"/>
            <color indexed="81"/>
            <rFont val="Tahoma"/>
            <family val="2"/>
            <charset val="186"/>
          </rPr>
          <t>Pilnai renovuotas
Dalinai renovuotas
Nerenovuotas
Nėra duomenų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<sst xmlns="http://schemas.openxmlformats.org/spreadsheetml/2006/main" count="205" uniqueCount="83">
  <si>
    <t>Adresas</t>
  </si>
  <si>
    <t>Butų sk.</t>
  </si>
  <si>
    <t>Statybos metai</t>
  </si>
  <si>
    <t>Namo 
plotas</t>
  </si>
  <si>
    <t>Apmokestinta šiluma šildymui gyventojams</t>
  </si>
  <si>
    <t>Butų 
plotas</t>
  </si>
  <si>
    <t xml:space="preserve">Šilumos 
suvartojimas šildymui </t>
  </si>
  <si>
    <t xml:space="preserve">Šilumos kaina gyventojams
(su PVM) </t>
  </si>
  <si>
    <t>Mokėjimai už šilumą 1 m² ploto šildymui                 (su PVM)</t>
  </si>
  <si>
    <t>Šilumos suvartojimas 60 m² ploto buto šildymui</t>
  </si>
  <si>
    <t>Mokėjimai už šilumą 60 m² ploto buto šildymui 
(su PVM)</t>
  </si>
  <si>
    <t xml:space="preserve">Iš viso 
</t>
  </si>
  <si>
    <t xml:space="preserve">Karštam vandeniui ruošti </t>
  </si>
  <si>
    <t>Karšto vandens temp. palaikymui</t>
  </si>
  <si>
    <t>vnt.</t>
  </si>
  <si>
    <t>metai</t>
  </si>
  <si>
    <t>MWh</t>
  </si>
  <si>
    <t>m²</t>
  </si>
  <si>
    <t>MWh/m²/mėn</t>
  </si>
  <si>
    <t>Eur/MWh</t>
  </si>
  <si>
    <t>Eur/m²/mėn</t>
  </si>
  <si>
    <t>kWh/mėn</t>
  </si>
  <si>
    <t>Eur/mėn</t>
  </si>
  <si>
    <t>I</t>
  </si>
  <si>
    <t>II</t>
  </si>
  <si>
    <t>III</t>
  </si>
  <si>
    <t>IV</t>
  </si>
  <si>
    <t>Dieno-laipsniai</t>
  </si>
  <si>
    <t xml:space="preserve">Butų ir kitų patalpų šildymui </t>
  </si>
  <si>
    <t>Su nepaskirstytu karštu vandeniu</t>
  </si>
  <si>
    <t>Bendrosioms reikmėms</t>
  </si>
  <si>
    <t xml:space="preserve">Vidutinė lauko oro temperatūra </t>
  </si>
  <si>
    <r>
      <rPr>
        <vertAlign val="superscript"/>
        <sz val="8"/>
        <rFont val="Arial"/>
        <family val="2"/>
        <charset val="186"/>
      </rPr>
      <t>0</t>
    </r>
    <r>
      <rPr>
        <sz val="8"/>
        <rFont val="Arial"/>
        <family val="2"/>
        <charset val="186"/>
      </rPr>
      <t>C</t>
    </r>
  </si>
  <si>
    <t>Namo renovacijos tipas</t>
  </si>
  <si>
    <t>Suvartotas šilumos kiekis pastate:</t>
  </si>
  <si>
    <t>Pastatų grupės kategorija pagal šilumos suvartojimą</t>
  </si>
  <si>
    <t>Vidutinis šilumos suvartojimas šildymui daugiabučiuose namuose</t>
  </si>
  <si>
    <t>Vidutinis mokėjimas už šilumą 1 m² ploto šildymui                 (su PVM)</t>
  </si>
  <si>
    <t>iki 1992</t>
  </si>
  <si>
    <t>nerenovuotas</t>
  </si>
  <si>
    <t>renovuotas</t>
  </si>
  <si>
    <t xml:space="preserve"> renovuotas</t>
  </si>
  <si>
    <t>BAŽNYČIOS 21</t>
  </si>
  <si>
    <t>NAFTININKŲ 14</t>
  </si>
  <si>
    <t>TYLIOJI 24</t>
  </si>
  <si>
    <t>S.DAUKANTO 12</t>
  </si>
  <si>
    <t>GAMYKLOS 17</t>
  </si>
  <si>
    <t>TAIKOS 9</t>
  </si>
  <si>
    <t>ŽEMAITIJOS 3</t>
  </si>
  <si>
    <t>GAMYKLOS 19</t>
  </si>
  <si>
    <t>PAVASARIO 45</t>
  </si>
  <si>
    <t>SODŲ 6</t>
  </si>
  <si>
    <t>PAVASARIO 49</t>
  </si>
  <si>
    <t>PAVASARIO 16</t>
  </si>
  <si>
    <t>S.Daukanto 6 Viekšniai</t>
  </si>
  <si>
    <t>Bažnyčios 11 Viekšniai</t>
  </si>
  <si>
    <t>Šilumos suvartojimo ir mokėjimų už šilumą analizė Mažeikių daugiabučiuose gyvenamuosiuose namuose  (2026 m. kovo mėn)</t>
  </si>
  <si>
    <t>ŽEMAITIJOS 19</t>
  </si>
  <si>
    <t>Laisvės 13</t>
  </si>
  <si>
    <t>NAFTININKŲ 12</t>
  </si>
  <si>
    <t>Gamyklos g.15-ojo NSB</t>
  </si>
  <si>
    <t>NAFTININKŲ 34</t>
  </si>
  <si>
    <t>ŽEMAITIJOS 24</t>
  </si>
  <si>
    <t>DRAUGYSTĖS 26</t>
  </si>
  <si>
    <t>LAISVĖS 222</t>
  </si>
  <si>
    <t>NAFTININKŲ 2</t>
  </si>
  <si>
    <t>SODŲ 13</t>
  </si>
  <si>
    <t>NAFTININKŲ 8</t>
  </si>
  <si>
    <t>V.BURBOS 4</t>
  </si>
  <si>
    <t>VENTOS 24</t>
  </si>
  <si>
    <t>VENTOS 81</t>
  </si>
  <si>
    <t>PAVENČIŲ 7</t>
  </si>
  <si>
    <t>ŽEMAITIJOS 64</t>
  </si>
  <si>
    <t>M.DAUKŠOS 54</t>
  </si>
  <si>
    <t>ŽEMAITIJOS 35</t>
  </si>
  <si>
    <t>TYLIOJI 22</t>
  </si>
  <si>
    <t>VENTOS 14</t>
  </si>
  <si>
    <t>TYLIOJI 34</t>
  </si>
  <si>
    <t>ŽEMAITIJOS 26</t>
  </si>
  <si>
    <t>PAVASARIO 20</t>
  </si>
  <si>
    <t>JUODPELKIO 8</t>
  </si>
  <si>
    <t>DRAUGYSTĖS 30</t>
  </si>
  <si>
    <t>TYLIOJI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</si>
</sst>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"/>
    <numFmt numFmtId="166" formatCode="#,##0.0\ _€"/>
    <numFmt numFmtId="167" formatCode="#,##0.00\ _€"/>
  </numFmts>
  <fonts count="12" x14ac:knownFonts="1"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i/>
      <sz val="8"/>
      <name val="Arial"/>
      <family val="2"/>
      <charset val="186"/>
    </font>
    <font>
      <b/>
      <sz val="8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vertAlign val="superscript"/>
      <sz val="8"/>
      <name val="Arial"/>
      <family val="2"/>
      <charset val="186"/>
    </font>
    <font>
      <b/>
      <sz val="12"/>
      <name val="Arial"/>
      <family val="2"/>
      <charset val="186"/>
    </font>
    <font>
      <sz val="11"/>
      <color theme="1"/>
      <name val="Times New Roman"/>
      <family val="1"/>
      <charset val="186"/>
    </font>
    <font>
      <sz val="16"/>
      <name val="Times New Roman"/>
      <family val="1"/>
    </font>
    <font>
      <sz val="11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4" fillId="0" borderId="0" xfId="0" applyFont="1"/>
    <xf numFmtId="0" fontId="4" fillId="0" borderId="9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>
      <alignment horizont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>
      <alignment horizontal="center"/>
    </xf>
    <xf numFmtId="0" fontId="0" fillId="0" borderId="0" xfId="0" applyBorder="1"/>
    <xf numFmtId="0" fontId="9" fillId="2" borderId="0" xfId="0" applyFont="1" applyFill="1" applyBorder="1" applyProtection="1">
      <protection locked="0"/>
    </xf>
    <xf numFmtId="165" fontId="9" fillId="2" borderId="0" xfId="0" applyNumberFormat="1" applyFont="1" applyFill="1" applyBorder="1"/>
    <xf numFmtId="2" fontId="9" fillId="2" borderId="0" xfId="0" applyNumberFormat="1" applyFont="1" applyFill="1" applyBorder="1" applyProtection="1">
      <protection locked="0"/>
    </xf>
    <xf numFmtId="2" fontId="9" fillId="2" borderId="0" xfId="0" applyNumberFormat="1" applyFont="1" applyFill="1" applyBorder="1" applyAlignment="1">
      <alignment horizontal="left" indent="3"/>
    </xf>
    <xf numFmtId="1" fontId="9" fillId="2" borderId="0" xfId="0" applyNumberFormat="1" applyFont="1" applyFill="1" applyBorder="1" applyAlignment="1">
      <alignment horizontal="left" indent="3"/>
    </xf>
    <xf numFmtId="0" fontId="9" fillId="4" borderId="17" xfId="0" applyFont="1" applyFill="1" applyBorder="1" applyAlignment="1" applyProtection="1">
      <alignment vertical="center"/>
      <protection locked="0"/>
    </xf>
    <xf numFmtId="165" fontId="9" fillId="4" borderId="17" xfId="0" applyNumberFormat="1" applyFont="1" applyFill="1" applyBorder="1"/>
    <xf numFmtId="2" fontId="9" fillId="4" borderId="17" xfId="0" applyNumberFormat="1" applyFont="1" applyFill="1" applyBorder="1" applyAlignment="1">
      <alignment horizontal="left" indent="3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/>
      <protection locked="0"/>
    </xf>
    <xf numFmtId="0" fontId="9" fillId="4" borderId="17" xfId="0" applyFont="1" applyFill="1" applyBorder="1" applyProtection="1">
      <protection locked="0"/>
    </xf>
    <xf numFmtId="164" fontId="9" fillId="4" borderId="8" xfId="0" applyNumberFormat="1" applyFont="1" applyFill="1" applyBorder="1" applyProtection="1">
      <protection locked="0"/>
    </xf>
    <xf numFmtId="164" fontId="9" fillId="4" borderId="17" xfId="0" applyNumberFormat="1" applyFont="1" applyFill="1" applyBorder="1" applyProtection="1">
      <protection locked="0"/>
    </xf>
    <xf numFmtId="164" fontId="9" fillId="4" borderId="17" xfId="0" applyNumberFormat="1" applyFont="1" applyFill="1" applyBorder="1" applyAlignment="1" applyProtection="1">
      <alignment horizontal="left" indent="4"/>
      <protection locked="0"/>
    </xf>
    <xf numFmtId="2" fontId="9" fillId="4" borderId="17" xfId="0" applyNumberFormat="1" applyFont="1" applyFill="1" applyBorder="1" applyProtection="1">
      <protection locked="0"/>
    </xf>
    <xf numFmtId="2" fontId="9" fillId="4" borderId="2" xfId="0" applyNumberFormat="1" applyFont="1" applyFill="1" applyBorder="1" applyAlignment="1">
      <alignment horizontal="left" indent="3"/>
    </xf>
    <xf numFmtId="1" fontId="9" fillId="4" borderId="22" xfId="0" applyNumberFormat="1" applyFont="1" applyFill="1" applyBorder="1" applyAlignment="1">
      <alignment horizontal="left" indent="3"/>
    </xf>
    <xf numFmtId="0" fontId="9" fillId="4" borderId="9" xfId="0" applyFont="1" applyFill="1" applyBorder="1"/>
    <xf numFmtId="165" fontId="9" fillId="4" borderId="9" xfId="0" applyNumberFormat="1" applyFont="1" applyFill="1" applyBorder="1"/>
    <xf numFmtId="2" fontId="9" fillId="4" borderId="9" xfId="0" applyNumberFormat="1" applyFont="1" applyFill="1" applyBorder="1" applyAlignment="1">
      <alignment horizontal="left" indent="3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/>
      <protection locked="0"/>
    </xf>
    <xf numFmtId="0" fontId="9" fillId="4" borderId="8" xfId="0" applyFont="1" applyFill="1" applyBorder="1" applyProtection="1">
      <protection locked="0"/>
    </xf>
    <xf numFmtId="164" fontId="9" fillId="4" borderId="9" xfId="0" applyNumberFormat="1" applyFont="1" applyFill="1" applyBorder="1" applyProtection="1">
      <protection locked="0"/>
    </xf>
    <xf numFmtId="164" fontId="9" fillId="4" borderId="8" xfId="0" applyNumberFormat="1" applyFont="1" applyFill="1" applyBorder="1" applyAlignment="1" applyProtection="1">
      <alignment horizontal="left" indent="4"/>
      <protection locked="0"/>
    </xf>
    <xf numFmtId="2" fontId="9" fillId="4" borderId="9" xfId="0" applyNumberFormat="1" applyFont="1" applyFill="1" applyBorder="1" applyProtection="1">
      <protection locked="0"/>
    </xf>
    <xf numFmtId="2" fontId="9" fillId="4" borderId="10" xfId="0" applyNumberFormat="1" applyFont="1" applyFill="1" applyBorder="1" applyAlignment="1">
      <alignment horizontal="left" indent="3"/>
    </xf>
    <xf numFmtId="1" fontId="9" fillId="4" borderId="13" xfId="0" applyNumberFormat="1" applyFont="1" applyFill="1" applyBorder="1" applyAlignment="1">
      <alignment horizontal="left" indent="3"/>
    </xf>
    <xf numFmtId="165" fontId="9" fillId="4" borderId="14" xfId="0" applyNumberFormat="1" applyFont="1" applyFill="1" applyBorder="1"/>
    <xf numFmtId="2" fontId="9" fillId="4" borderId="14" xfId="0" applyNumberFormat="1" applyFont="1" applyFill="1" applyBorder="1" applyAlignment="1">
      <alignment horizontal="left" indent="3"/>
    </xf>
    <xf numFmtId="0" fontId="9" fillId="4" borderId="14" xfId="0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/>
      <protection locked="0"/>
    </xf>
    <xf numFmtId="0" fontId="9" fillId="4" borderId="14" xfId="0" applyFont="1" applyFill="1" applyBorder="1" applyProtection="1">
      <protection locked="0"/>
    </xf>
    <xf numFmtId="164" fontId="9" fillId="4" borderId="14" xfId="0" applyNumberFormat="1" applyFont="1" applyFill="1" applyBorder="1" applyProtection="1">
      <protection locked="0"/>
    </xf>
    <xf numFmtId="164" fontId="9" fillId="4" borderId="14" xfId="0" applyNumberFormat="1" applyFont="1" applyFill="1" applyBorder="1" applyAlignment="1" applyProtection="1">
      <alignment horizontal="left" indent="4"/>
      <protection locked="0"/>
    </xf>
    <xf numFmtId="2" fontId="9" fillId="4" borderId="28" xfId="0" applyNumberFormat="1" applyFont="1" applyFill="1" applyBorder="1" applyAlignment="1">
      <alignment horizontal="left" indent="3"/>
    </xf>
    <xf numFmtId="1" fontId="9" fillId="4" borderId="16" xfId="0" applyNumberFormat="1" applyFont="1" applyFill="1" applyBorder="1" applyAlignment="1">
      <alignment horizontal="left" indent="3"/>
    </xf>
    <xf numFmtId="0" fontId="9" fillId="5" borderId="17" xfId="0" applyFont="1" applyFill="1" applyBorder="1" applyAlignment="1" applyProtection="1">
      <alignment vertical="center"/>
      <protection locked="0"/>
    </xf>
    <xf numFmtId="165" fontId="9" fillId="5" borderId="17" xfId="0" applyNumberFormat="1" applyFont="1" applyFill="1" applyBorder="1"/>
    <xf numFmtId="2" fontId="9" fillId="5" borderId="17" xfId="0" applyNumberFormat="1" applyFont="1" applyFill="1" applyBorder="1" applyAlignment="1">
      <alignment horizontal="left" indent="3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17" xfId="0" applyFont="1" applyFill="1" applyBorder="1" applyAlignment="1" applyProtection="1">
      <alignment horizontal="center"/>
      <protection locked="0"/>
    </xf>
    <xf numFmtId="0" fontId="9" fillId="5" borderId="17" xfId="0" applyFont="1" applyFill="1" applyBorder="1" applyProtection="1">
      <protection locked="0"/>
    </xf>
    <xf numFmtId="164" fontId="9" fillId="5" borderId="8" xfId="0" applyNumberFormat="1" applyFont="1" applyFill="1" applyBorder="1" applyProtection="1">
      <protection locked="0"/>
    </xf>
    <xf numFmtId="164" fontId="9" fillId="5" borderId="17" xfId="0" applyNumberFormat="1" applyFont="1" applyFill="1" applyBorder="1" applyProtection="1">
      <protection locked="0"/>
    </xf>
    <xf numFmtId="164" fontId="9" fillId="5" borderId="17" xfId="0" applyNumberFormat="1" applyFont="1" applyFill="1" applyBorder="1" applyAlignment="1" applyProtection="1">
      <alignment horizontal="left" indent="4"/>
      <protection locked="0"/>
    </xf>
    <xf numFmtId="2" fontId="9" fillId="5" borderId="17" xfId="0" applyNumberFormat="1" applyFont="1" applyFill="1" applyBorder="1" applyProtection="1">
      <protection locked="0"/>
    </xf>
    <xf numFmtId="2" fontId="9" fillId="5" borderId="2" xfId="0" applyNumberFormat="1" applyFont="1" applyFill="1" applyBorder="1" applyAlignment="1">
      <alignment horizontal="left" indent="3"/>
    </xf>
    <xf numFmtId="1" fontId="9" fillId="5" borderId="22" xfId="0" applyNumberFormat="1" applyFont="1" applyFill="1" applyBorder="1" applyAlignment="1">
      <alignment horizontal="left" indent="3"/>
    </xf>
    <xf numFmtId="0" fontId="9" fillId="5" borderId="9" xfId="0" applyFont="1" applyFill="1" applyBorder="1"/>
    <xf numFmtId="165" fontId="9" fillId="5" borderId="9" xfId="0" applyNumberFormat="1" applyFont="1" applyFill="1" applyBorder="1"/>
    <xf numFmtId="2" fontId="9" fillId="5" borderId="9" xfId="0" applyNumberFormat="1" applyFont="1" applyFill="1" applyBorder="1" applyAlignment="1">
      <alignment horizontal="left" indent="3"/>
    </xf>
    <xf numFmtId="0" fontId="9" fillId="5" borderId="21" xfId="0" applyFont="1" applyFill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 applyProtection="1">
      <alignment horizontal="center"/>
      <protection locked="0"/>
    </xf>
    <xf numFmtId="0" fontId="9" fillId="5" borderId="9" xfId="0" applyFont="1" applyFill="1" applyBorder="1" applyProtection="1">
      <protection locked="0"/>
    </xf>
    <xf numFmtId="164" fontId="9" fillId="5" borderId="9" xfId="0" applyNumberFormat="1" applyFont="1" applyFill="1" applyBorder="1" applyProtection="1">
      <protection locked="0"/>
    </xf>
    <xf numFmtId="164" fontId="9" fillId="5" borderId="9" xfId="0" applyNumberFormat="1" applyFont="1" applyFill="1" applyBorder="1" applyAlignment="1" applyProtection="1">
      <alignment horizontal="left" indent="4"/>
      <protection locked="0"/>
    </xf>
    <xf numFmtId="2" fontId="9" fillId="5" borderId="9" xfId="0" applyNumberFormat="1" applyFont="1" applyFill="1" applyBorder="1" applyProtection="1">
      <protection locked="0"/>
    </xf>
    <xf numFmtId="2" fontId="9" fillId="5" borderId="10" xfId="0" applyNumberFormat="1" applyFont="1" applyFill="1" applyBorder="1" applyAlignment="1">
      <alignment horizontal="left" indent="3"/>
    </xf>
    <xf numFmtId="1" fontId="9" fillId="5" borderId="13" xfId="0" applyNumberFormat="1" applyFont="1" applyFill="1" applyBorder="1" applyAlignment="1">
      <alignment horizontal="left" indent="3"/>
    </xf>
    <xf numFmtId="2" fontId="9" fillId="5" borderId="8" xfId="0" applyNumberFormat="1" applyFont="1" applyFill="1" applyBorder="1" applyProtection="1">
      <protection locked="0"/>
    </xf>
    <xf numFmtId="0" fontId="9" fillId="6" borderId="17" xfId="0" applyFont="1" applyFill="1" applyBorder="1" applyAlignment="1" applyProtection="1">
      <alignment vertical="center"/>
      <protection locked="0"/>
    </xf>
    <xf numFmtId="165" fontId="9" fillId="6" borderId="8" xfId="0" applyNumberFormat="1" applyFont="1" applyFill="1" applyBorder="1"/>
    <xf numFmtId="2" fontId="9" fillId="6" borderId="8" xfId="0" applyNumberFormat="1" applyFont="1" applyFill="1" applyBorder="1" applyAlignment="1">
      <alignment horizontal="left" indent="3"/>
    </xf>
    <xf numFmtId="0" fontId="9" fillId="6" borderId="20" xfId="0" applyFont="1" applyFill="1" applyBorder="1" applyAlignment="1" applyProtection="1">
      <alignment horizontal="center" vertical="center" wrapText="1"/>
      <protection locked="0"/>
    </xf>
    <xf numFmtId="0" fontId="9" fillId="6" borderId="8" xfId="0" applyFont="1" applyFill="1" applyBorder="1" applyAlignment="1" applyProtection="1">
      <alignment horizontal="center"/>
      <protection locked="0"/>
    </xf>
    <xf numFmtId="0" fontId="9" fillId="6" borderId="8" xfId="0" applyFont="1" applyFill="1" applyBorder="1" applyProtection="1">
      <protection locked="0"/>
    </xf>
    <xf numFmtId="164" fontId="9" fillId="6" borderId="8" xfId="0" applyNumberFormat="1" applyFont="1" applyFill="1" applyBorder="1" applyProtection="1">
      <protection locked="0"/>
    </xf>
    <xf numFmtId="164" fontId="9" fillId="6" borderId="8" xfId="0" applyNumberFormat="1" applyFont="1" applyFill="1" applyBorder="1" applyAlignment="1" applyProtection="1">
      <alignment horizontal="left" indent="4"/>
      <protection locked="0"/>
    </xf>
    <xf numFmtId="2" fontId="9" fillId="6" borderId="17" xfId="0" applyNumberFormat="1" applyFont="1" applyFill="1" applyBorder="1" applyProtection="1">
      <protection locked="0"/>
    </xf>
    <xf numFmtId="2" fontId="9" fillId="6" borderId="10" xfId="0" applyNumberFormat="1" applyFont="1" applyFill="1" applyBorder="1" applyAlignment="1">
      <alignment horizontal="left" indent="3"/>
    </xf>
    <xf numFmtId="1" fontId="9" fillId="6" borderId="11" xfId="0" applyNumberFormat="1" applyFont="1" applyFill="1" applyBorder="1" applyAlignment="1">
      <alignment horizontal="left" indent="3"/>
    </xf>
    <xf numFmtId="0" fontId="9" fillId="6" borderId="9" xfId="0" applyFont="1" applyFill="1" applyBorder="1"/>
    <xf numFmtId="165" fontId="9" fillId="6" borderId="9" xfId="0" applyNumberFormat="1" applyFont="1" applyFill="1" applyBorder="1"/>
    <xf numFmtId="2" fontId="9" fillId="6" borderId="9" xfId="0" applyNumberFormat="1" applyFont="1" applyFill="1" applyBorder="1" applyAlignment="1">
      <alignment horizontal="left" indent="3"/>
    </xf>
    <xf numFmtId="0" fontId="9" fillId="6" borderId="21" xfId="0" applyFont="1" applyFill="1" applyBorder="1" applyAlignment="1" applyProtection="1">
      <alignment horizontal="center" vertical="center" wrapText="1"/>
      <protection locked="0"/>
    </xf>
    <xf numFmtId="0" fontId="9" fillId="6" borderId="9" xfId="0" applyFont="1" applyFill="1" applyBorder="1" applyAlignment="1" applyProtection="1">
      <alignment horizontal="center"/>
      <protection locked="0"/>
    </xf>
    <xf numFmtId="0" fontId="9" fillId="6" borderId="9" xfId="0" applyFont="1" applyFill="1" applyBorder="1" applyProtection="1">
      <protection locked="0"/>
    </xf>
    <xf numFmtId="164" fontId="9" fillId="6" borderId="9" xfId="0" applyNumberFormat="1" applyFont="1" applyFill="1" applyBorder="1" applyProtection="1">
      <protection locked="0"/>
    </xf>
    <xf numFmtId="164" fontId="9" fillId="6" borderId="9" xfId="0" applyNumberFormat="1" applyFont="1" applyFill="1" applyBorder="1" applyAlignment="1" applyProtection="1">
      <alignment horizontal="left" indent="4"/>
      <protection locked="0"/>
    </xf>
    <xf numFmtId="2" fontId="9" fillId="6" borderId="9" xfId="0" applyNumberFormat="1" applyFont="1" applyFill="1" applyBorder="1" applyProtection="1">
      <protection locked="0"/>
    </xf>
    <xf numFmtId="1" fontId="9" fillId="6" borderId="13" xfId="0" applyNumberFormat="1" applyFont="1" applyFill="1" applyBorder="1" applyAlignment="1">
      <alignment horizontal="left" indent="3"/>
    </xf>
    <xf numFmtId="2" fontId="9" fillId="6" borderId="8" xfId="0" applyNumberFormat="1" applyFont="1" applyFill="1" applyBorder="1" applyProtection="1">
      <protection locked="0"/>
    </xf>
    <xf numFmtId="165" fontId="9" fillId="6" borderId="24" xfId="0" applyNumberFormat="1" applyFont="1" applyFill="1" applyBorder="1"/>
    <xf numFmtId="2" fontId="9" fillId="6" borderId="24" xfId="0" applyNumberFormat="1" applyFont="1" applyFill="1" applyBorder="1" applyAlignment="1">
      <alignment horizontal="left" indent="3"/>
    </xf>
    <xf numFmtId="0" fontId="9" fillId="6" borderId="23" xfId="0" applyFont="1" applyFill="1" applyBorder="1" applyAlignment="1" applyProtection="1">
      <alignment horizontal="center" vertical="center" wrapText="1"/>
      <protection locked="0"/>
    </xf>
    <xf numFmtId="0" fontId="9" fillId="6" borderId="24" xfId="0" applyFont="1" applyFill="1" applyBorder="1" applyAlignment="1" applyProtection="1">
      <alignment horizontal="center"/>
      <protection locked="0"/>
    </xf>
    <xf numFmtId="0" fontId="9" fillId="6" borderId="24" xfId="0" applyFont="1" applyFill="1" applyBorder="1" applyProtection="1">
      <protection locked="0"/>
    </xf>
    <xf numFmtId="164" fontId="9" fillId="6" borderId="14" xfId="0" applyNumberFormat="1" applyFont="1" applyFill="1" applyBorder="1" applyProtection="1">
      <protection locked="0"/>
    </xf>
    <xf numFmtId="164" fontId="9" fillId="6" borderId="24" xfId="0" applyNumberFormat="1" applyFont="1" applyFill="1" applyBorder="1" applyProtection="1">
      <protection locked="0"/>
    </xf>
    <xf numFmtId="164" fontId="9" fillId="6" borderId="24" xfId="0" applyNumberFormat="1" applyFont="1" applyFill="1" applyBorder="1" applyAlignment="1" applyProtection="1">
      <alignment horizontal="left" indent="4"/>
      <protection locked="0"/>
    </xf>
    <xf numFmtId="2" fontId="9" fillId="6" borderId="26" xfId="0" applyNumberFormat="1" applyFont="1" applyFill="1" applyBorder="1" applyAlignment="1">
      <alignment horizontal="left" indent="3"/>
    </xf>
    <xf numFmtId="1" fontId="9" fillId="6" borderId="27" xfId="0" applyNumberFormat="1" applyFont="1" applyFill="1" applyBorder="1" applyAlignment="1">
      <alignment horizontal="left" indent="3"/>
    </xf>
    <xf numFmtId="0" fontId="9" fillId="7" borderId="17" xfId="0" applyFont="1" applyFill="1" applyBorder="1" applyAlignment="1" applyProtection="1">
      <alignment vertical="center"/>
      <protection locked="0"/>
    </xf>
    <xf numFmtId="2" fontId="9" fillId="7" borderId="17" xfId="0" applyNumberFormat="1" applyFont="1" applyFill="1" applyBorder="1" applyAlignment="1">
      <alignment horizontal="left" indent="3"/>
    </xf>
    <xf numFmtId="0" fontId="9" fillId="7" borderId="17" xfId="0" applyFont="1" applyFill="1" applyBorder="1" applyAlignment="1" applyProtection="1">
      <alignment horizontal="center" vertical="center" wrapText="1"/>
      <protection locked="0"/>
    </xf>
    <xf numFmtId="0" fontId="9" fillId="7" borderId="17" xfId="0" applyFont="1" applyFill="1" applyBorder="1" applyAlignment="1" applyProtection="1">
      <alignment horizontal="center"/>
      <protection locked="0"/>
    </xf>
    <xf numFmtId="0" fontId="9" fillId="7" borderId="17" xfId="0" applyFont="1" applyFill="1" applyBorder="1" applyProtection="1">
      <protection locked="0"/>
    </xf>
    <xf numFmtId="164" fontId="9" fillId="7" borderId="9" xfId="0" applyNumberFormat="1" applyFont="1" applyFill="1" applyBorder="1" applyProtection="1">
      <protection locked="0"/>
    </xf>
    <xf numFmtId="164" fontId="9" fillId="7" borderId="17" xfId="0" applyNumberFormat="1" applyFont="1" applyFill="1" applyBorder="1" applyProtection="1">
      <protection locked="0"/>
    </xf>
    <xf numFmtId="164" fontId="9" fillId="7" borderId="17" xfId="0" applyNumberFormat="1" applyFont="1" applyFill="1" applyBorder="1" applyAlignment="1" applyProtection="1">
      <alignment horizontal="left" indent="4"/>
      <protection locked="0"/>
    </xf>
    <xf numFmtId="165" fontId="9" fillId="7" borderId="17" xfId="0" applyNumberFormat="1" applyFont="1" applyFill="1" applyBorder="1"/>
    <xf numFmtId="2" fontId="9" fillId="7" borderId="17" xfId="0" applyNumberFormat="1" applyFont="1" applyFill="1" applyBorder="1" applyProtection="1">
      <protection locked="0"/>
    </xf>
    <xf numFmtId="1" fontId="9" fillId="7" borderId="22" xfId="0" applyNumberFormat="1" applyFont="1" applyFill="1" applyBorder="1" applyAlignment="1">
      <alignment horizontal="left" indent="3"/>
    </xf>
    <xf numFmtId="0" fontId="9" fillId="7" borderId="9" xfId="0" applyFont="1" applyFill="1" applyBorder="1"/>
    <xf numFmtId="165" fontId="9" fillId="7" borderId="9" xfId="0" applyNumberFormat="1" applyFont="1" applyFill="1" applyBorder="1"/>
    <xf numFmtId="2" fontId="9" fillId="7" borderId="9" xfId="0" applyNumberFormat="1" applyFont="1" applyFill="1" applyBorder="1" applyAlignment="1">
      <alignment horizontal="left" indent="3"/>
    </xf>
    <xf numFmtId="0" fontId="9" fillId="7" borderId="9" xfId="0" applyFont="1" applyFill="1" applyBorder="1" applyAlignment="1" applyProtection="1">
      <alignment horizontal="center" vertical="center" wrapText="1"/>
      <protection locked="0"/>
    </xf>
    <xf numFmtId="0" fontId="9" fillId="7" borderId="9" xfId="0" applyFont="1" applyFill="1" applyBorder="1" applyAlignment="1" applyProtection="1">
      <alignment horizontal="center"/>
      <protection locked="0"/>
    </xf>
    <xf numFmtId="0" fontId="9" fillId="7" borderId="9" xfId="0" applyFont="1" applyFill="1" applyBorder="1" applyProtection="1">
      <protection locked="0"/>
    </xf>
    <xf numFmtId="164" fontId="9" fillId="7" borderId="9" xfId="0" applyNumberFormat="1" applyFont="1" applyFill="1" applyBorder="1" applyAlignment="1" applyProtection="1">
      <alignment horizontal="left" indent="4"/>
      <protection locked="0"/>
    </xf>
    <xf numFmtId="2" fontId="9" fillId="7" borderId="9" xfId="0" applyNumberFormat="1" applyFont="1" applyFill="1" applyBorder="1" applyProtection="1">
      <protection locked="0"/>
    </xf>
    <xf numFmtId="1" fontId="9" fillId="7" borderId="13" xfId="0" applyNumberFormat="1" applyFont="1" applyFill="1" applyBorder="1" applyAlignment="1">
      <alignment horizontal="left" indent="3"/>
    </xf>
    <xf numFmtId="2" fontId="9" fillId="7" borderId="8" xfId="0" applyNumberFormat="1" applyFont="1" applyFill="1" applyBorder="1" applyProtection="1">
      <protection locked="0"/>
    </xf>
    <xf numFmtId="165" fontId="9" fillId="7" borderId="14" xfId="0" applyNumberFormat="1" applyFont="1" applyFill="1" applyBorder="1"/>
    <xf numFmtId="2" fontId="9" fillId="7" borderId="14" xfId="0" applyNumberFormat="1" applyFont="1" applyFill="1" applyBorder="1" applyAlignment="1">
      <alignment horizontal="left" indent="3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/>
      <protection locked="0"/>
    </xf>
    <xf numFmtId="0" fontId="9" fillId="7" borderId="14" xfId="0" applyFont="1" applyFill="1" applyBorder="1" applyProtection="1">
      <protection locked="0"/>
    </xf>
    <xf numFmtId="164" fontId="9" fillId="7" borderId="14" xfId="0" applyNumberFormat="1" applyFont="1" applyFill="1" applyBorder="1" applyProtection="1">
      <protection locked="0"/>
    </xf>
    <xf numFmtId="164" fontId="9" fillId="7" borderId="14" xfId="0" applyNumberFormat="1" applyFont="1" applyFill="1" applyBorder="1" applyAlignment="1" applyProtection="1">
      <alignment horizontal="left" indent="4"/>
      <protection locked="0"/>
    </xf>
    <xf numFmtId="1" fontId="9" fillId="7" borderId="16" xfId="0" applyNumberFormat="1" applyFont="1" applyFill="1" applyBorder="1" applyAlignment="1">
      <alignment horizontal="left" indent="3"/>
    </xf>
    <xf numFmtId="164" fontId="9" fillId="5" borderId="9" xfId="0" applyNumberFormat="1" applyFont="1" applyFill="1" applyBorder="1" applyAlignment="1" applyProtection="1">
      <alignment horizontal="center"/>
      <protection locked="0"/>
    </xf>
    <xf numFmtId="0" fontId="9" fillId="5" borderId="9" xfId="0" applyFont="1" applyFill="1" applyBorder="1" applyAlignment="1" applyProtection="1">
      <alignment horizontal="center" vertical="center" wrapText="1"/>
      <protection locked="0"/>
    </xf>
    <xf numFmtId="1" fontId="9" fillId="5" borderId="9" xfId="0" applyNumberFormat="1" applyFont="1" applyFill="1" applyBorder="1" applyAlignment="1">
      <alignment horizontal="left" indent="3"/>
    </xf>
    <xf numFmtId="0" fontId="0" fillId="5" borderId="9" xfId="0" applyFill="1" applyBorder="1"/>
    <xf numFmtId="0" fontId="0" fillId="5" borderId="9" xfId="0" applyFill="1" applyBorder="1" applyAlignment="1">
      <alignment horizontal="center"/>
    </xf>
    <xf numFmtId="0" fontId="0" fillId="2" borderId="0" xfId="0" applyFill="1" applyBorder="1"/>
    <xf numFmtId="164" fontId="0" fillId="5" borderId="9" xfId="0" applyNumberFormat="1" applyFill="1" applyBorder="1"/>
    <xf numFmtId="164" fontId="0" fillId="5" borderId="9" xfId="0" applyNumberFormat="1" applyFill="1" applyBorder="1" applyAlignment="1">
      <alignment horizontal="center"/>
    </xf>
    <xf numFmtId="166" fontId="9" fillId="5" borderId="9" xfId="0" applyNumberFormat="1" applyFont="1" applyFill="1" applyBorder="1" applyAlignme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6" borderId="17" xfId="0" applyFont="1" applyFill="1" applyBorder="1" applyAlignment="1" applyProtection="1">
      <alignment horizontal="center" vertical="center" wrapText="1"/>
      <protection locked="0"/>
    </xf>
    <xf numFmtId="0" fontId="9" fillId="6" borderId="9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5" borderId="17" xfId="0" applyFont="1" applyFill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7" fontId="11" fillId="5" borderId="9" xfId="0" applyNumberFormat="1" applyFont="1" applyFill="1" applyBorder="1" applyAlignment="1"/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W50"/>
  <sheetViews>
    <sheetView tabSelected="1" topLeftCell="A4" zoomScale="80" zoomScaleNormal="80" workbookViewId="0">
      <selection activeCell="P1" sqref="P1"/>
    </sheetView>
  </sheetViews>
  <sheetFormatPr defaultRowHeight="12.75" x14ac:dyDescent="0.2"/>
  <cols>
    <col min="1" max="1" width="10.28515625" customWidth="1"/>
    <col min="2" max="2" width="12.42578125" customWidth="1"/>
    <col min="3" max="3" width="13.140625" customWidth="1"/>
    <col min="4" max="4" width="9.28515625" style="146" customWidth="1"/>
    <col min="5" max="5" width="7.28515625" customWidth="1"/>
    <col min="6" max="6" width="26.42578125" customWidth="1"/>
    <col min="7" max="7" width="11" customWidth="1"/>
    <col min="9" max="9" width="9.140625" customWidth="1"/>
    <col min="10" max="10" width="11" customWidth="1"/>
    <col min="11" max="11" width="10" customWidth="1"/>
    <col min="13" max="13" width="8.7109375" customWidth="1"/>
    <col min="14" max="14" width="11.28515625" hidden="1" customWidth="1"/>
    <col min="17" max="17" width="15.28515625" customWidth="1"/>
    <col min="19" max="19" width="14" customWidth="1"/>
    <col min="20" max="20" width="11.42578125" customWidth="1"/>
    <col min="21" max="21" width="15.28515625" customWidth="1"/>
    <col min="22" max="22" width="15.7109375" customWidth="1"/>
    <col min="23" max="23" width="12.42578125" customWidth="1"/>
  </cols>
  <sheetData>
    <row r="1" spans="1:23" ht="45.75" customHeight="1" x14ac:dyDescent="0.2"/>
    <row r="2" spans="1:23" ht="19.5" customHeight="1" x14ac:dyDescent="0.3">
      <c r="D2" s="147" t="s">
        <v>56</v>
      </c>
    </row>
    <row r="3" spans="1:23" ht="13.5" customHeight="1" x14ac:dyDescent="0.2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</row>
    <row r="4" spans="1:23" ht="13.5" customHeight="1" x14ac:dyDescent="0.2">
      <c r="A4" s="10"/>
      <c r="B4" s="10"/>
      <c r="C4" s="10"/>
      <c r="D4" s="145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3.5" customHeight="1" thickBot="1" x14ac:dyDescent="0.25">
      <c r="A5" s="3"/>
      <c r="B5" s="3"/>
      <c r="C5" s="3"/>
      <c r="D5" s="14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s="4" customFormat="1" ht="12.75" customHeight="1" x14ac:dyDescent="0.2">
      <c r="A6" s="158" t="s">
        <v>31</v>
      </c>
      <c r="B6" s="173" t="s">
        <v>36</v>
      </c>
      <c r="C6" s="175" t="s">
        <v>37</v>
      </c>
      <c r="D6" s="158" t="s">
        <v>27</v>
      </c>
      <c r="E6" s="163" t="s">
        <v>35</v>
      </c>
      <c r="F6" s="160" t="s">
        <v>0</v>
      </c>
      <c r="G6" s="160" t="s">
        <v>33</v>
      </c>
      <c r="H6" s="160" t="s">
        <v>1</v>
      </c>
      <c r="I6" s="160" t="s">
        <v>2</v>
      </c>
      <c r="J6" s="166" t="s">
        <v>34</v>
      </c>
      <c r="K6" s="167"/>
      <c r="L6" s="167"/>
      <c r="M6" s="167"/>
      <c r="N6" s="167"/>
      <c r="O6" s="168"/>
      <c r="P6" s="160" t="s">
        <v>3</v>
      </c>
      <c r="Q6" s="160" t="s">
        <v>4</v>
      </c>
      <c r="R6" s="160" t="s">
        <v>5</v>
      </c>
      <c r="S6" s="160" t="s">
        <v>6</v>
      </c>
      <c r="T6" s="160" t="s">
        <v>7</v>
      </c>
      <c r="U6" s="171" t="s">
        <v>8</v>
      </c>
      <c r="V6" s="160" t="s">
        <v>9</v>
      </c>
      <c r="W6" s="169" t="s">
        <v>10</v>
      </c>
    </row>
    <row r="7" spans="1:23" s="4" customFormat="1" ht="79.150000000000006" customHeight="1" x14ac:dyDescent="0.2">
      <c r="A7" s="159"/>
      <c r="B7" s="174"/>
      <c r="C7" s="176"/>
      <c r="D7" s="159"/>
      <c r="E7" s="164"/>
      <c r="F7" s="161"/>
      <c r="G7" s="161"/>
      <c r="H7" s="162"/>
      <c r="I7" s="162"/>
      <c r="J7" s="5" t="s">
        <v>11</v>
      </c>
      <c r="K7" s="5" t="s">
        <v>12</v>
      </c>
      <c r="L7" s="5" t="s">
        <v>13</v>
      </c>
      <c r="M7" s="5" t="s">
        <v>29</v>
      </c>
      <c r="N7" s="5" t="s">
        <v>30</v>
      </c>
      <c r="O7" s="5" t="s">
        <v>28</v>
      </c>
      <c r="P7" s="162"/>
      <c r="Q7" s="162"/>
      <c r="R7" s="162"/>
      <c r="S7" s="162"/>
      <c r="T7" s="162"/>
      <c r="U7" s="172"/>
      <c r="V7" s="162"/>
      <c r="W7" s="170"/>
    </row>
    <row r="8" spans="1:23" s="4" customFormat="1" ht="21" customHeight="1" x14ac:dyDescent="0.2">
      <c r="A8" s="2" t="s">
        <v>32</v>
      </c>
      <c r="B8" s="11" t="s">
        <v>18</v>
      </c>
      <c r="C8" s="11" t="s">
        <v>20</v>
      </c>
      <c r="D8" s="2" t="s">
        <v>14</v>
      </c>
      <c r="E8" s="165"/>
      <c r="F8" s="162"/>
      <c r="G8" s="162"/>
      <c r="H8" s="6" t="s">
        <v>14</v>
      </c>
      <c r="I8" s="6" t="s">
        <v>15</v>
      </c>
      <c r="J8" s="6" t="s">
        <v>16</v>
      </c>
      <c r="K8" s="6" t="s">
        <v>16</v>
      </c>
      <c r="L8" s="6" t="s">
        <v>16</v>
      </c>
      <c r="M8" s="6" t="s">
        <v>16</v>
      </c>
      <c r="N8" s="6" t="s">
        <v>16</v>
      </c>
      <c r="O8" s="6" t="s">
        <v>16</v>
      </c>
      <c r="P8" s="6" t="s">
        <v>17</v>
      </c>
      <c r="Q8" s="6" t="s">
        <v>16</v>
      </c>
      <c r="R8" s="6" t="s">
        <v>17</v>
      </c>
      <c r="S8" s="6" t="s">
        <v>18</v>
      </c>
      <c r="T8" s="6" t="s">
        <v>19</v>
      </c>
      <c r="U8" s="6" t="s">
        <v>20</v>
      </c>
      <c r="V8" s="7" t="s">
        <v>21</v>
      </c>
      <c r="W8" s="8" t="s">
        <v>22</v>
      </c>
    </row>
    <row r="9" spans="1:23" s="4" customFormat="1" ht="12" thickBot="1" x14ac:dyDescent="0.25">
      <c r="A9" s="9">
        <v>3</v>
      </c>
      <c r="B9" s="12">
        <v>4</v>
      </c>
      <c r="C9" s="12">
        <v>5</v>
      </c>
      <c r="D9" s="9">
        <v>6</v>
      </c>
      <c r="E9" s="9">
        <v>7</v>
      </c>
      <c r="F9" s="9">
        <v>9</v>
      </c>
      <c r="G9" s="9">
        <v>10</v>
      </c>
      <c r="H9" s="9">
        <v>11</v>
      </c>
      <c r="I9" s="9">
        <v>12</v>
      </c>
      <c r="J9" s="9">
        <v>13</v>
      </c>
      <c r="K9" s="9">
        <v>14</v>
      </c>
      <c r="L9" s="9">
        <v>15</v>
      </c>
      <c r="M9" s="9">
        <v>16</v>
      </c>
      <c r="N9" s="9">
        <v>17</v>
      </c>
      <c r="O9" s="9">
        <v>18</v>
      </c>
      <c r="P9" s="9">
        <v>19</v>
      </c>
      <c r="Q9" s="9">
        <v>20</v>
      </c>
      <c r="R9" s="9">
        <v>21</v>
      </c>
      <c r="S9" s="9">
        <v>22</v>
      </c>
      <c r="T9" s="9">
        <v>23</v>
      </c>
      <c r="U9" s="9">
        <v>24</v>
      </c>
      <c r="V9" s="9">
        <v>25</v>
      </c>
      <c r="W9" s="9">
        <v>26</v>
      </c>
    </row>
    <row r="10" spans="1:23" ht="12.75" customHeight="1" x14ac:dyDescent="0.25">
      <c r="A10" s="107">
        <v>5.01</v>
      </c>
      <c r="B10" s="115">
        <v>3.3341376248449761E-3</v>
      </c>
      <c r="C10" s="108">
        <v>0.36508806992052489</v>
      </c>
      <c r="D10" s="109">
        <v>402.76</v>
      </c>
      <c r="E10" s="109" t="s">
        <v>23</v>
      </c>
      <c r="F10" s="111" t="s">
        <v>57</v>
      </c>
      <c r="G10" s="111" t="s">
        <v>40</v>
      </c>
      <c r="H10" s="110">
        <v>61</v>
      </c>
      <c r="I10" s="110" t="s">
        <v>38</v>
      </c>
      <c r="J10" s="112">
        <f>K10+L10+M10+N10+O10</f>
        <v>21.967998000000001</v>
      </c>
      <c r="K10" s="113">
        <v>4.2330000000000005</v>
      </c>
      <c r="L10" s="113">
        <v>8.1382060000000003</v>
      </c>
      <c r="M10" s="113">
        <v>0.51</v>
      </c>
      <c r="N10" s="113">
        <v>0</v>
      </c>
      <c r="O10" s="113">
        <v>9.0867920000000009</v>
      </c>
      <c r="P10" s="113">
        <v>2725.38</v>
      </c>
      <c r="Q10" s="114">
        <v>9.0867920000000009</v>
      </c>
      <c r="R10" s="113">
        <v>2725.38</v>
      </c>
      <c r="S10" s="115">
        <f t="shared" ref="S10:S49" si="0">Q10/R10</f>
        <v>3.3341376248449761E-3</v>
      </c>
      <c r="T10" s="116">
        <v>109.5</v>
      </c>
      <c r="U10" s="108">
        <f>S10*T10</f>
        <v>0.36508806992052489</v>
      </c>
      <c r="V10" s="108">
        <f t="shared" ref="V10:V49" si="1">S10*60*1000</f>
        <v>200.04825749069857</v>
      </c>
      <c r="W10" s="117">
        <f t="shared" ref="W10:W46" si="2">V10*T10/1000</f>
        <v>21.905284195231495</v>
      </c>
    </row>
    <row r="11" spans="1:23" ht="15" x14ac:dyDescent="0.25">
      <c r="A11" s="118">
        <v>5.01</v>
      </c>
      <c r="B11" s="119">
        <v>3.5582841823056303E-3</v>
      </c>
      <c r="C11" s="120">
        <v>0.3896321179624665</v>
      </c>
      <c r="D11" s="149">
        <v>402.76</v>
      </c>
      <c r="E11" s="121" t="s">
        <v>23</v>
      </c>
      <c r="F11" s="123" t="s">
        <v>45</v>
      </c>
      <c r="G11" s="123" t="s">
        <v>41</v>
      </c>
      <c r="H11" s="122">
        <v>45</v>
      </c>
      <c r="I11" s="122" t="s">
        <v>38</v>
      </c>
      <c r="J11" s="112">
        <f t="shared" ref="J11:J49" si="3">K11+L11+M11+N11+O11</f>
        <v>16.096</v>
      </c>
      <c r="K11" s="112">
        <v>2.907</v>
      </c>
      <c r="L11" s="112">
        <v>5.3373929999999996</v>
      </c>
      <c r="M11" s="112">
        <v>-0.51</v>
      </c>
      <c r="N11" s="112">
        <v>-5.0000000000000004E-6</v>
      </c>
      <c r="O11" s="112">
        <v>8.3616120000000009</v>
      </c>
      <c r="P11" s="112">
        <v>2349.9</v>
      </c>
      <c r="Q11" s="124">
        <v>8.3616120000000009</v>
      </c>
      <c r="R11" s="112">
        <v>2349.9</v>
      </c>
      <c r="S11" s="119">
        <f t="shared" si="0"/>
        <v>3.5582841823056303E-3</v>
      </c>
      <c r="T11" s="125">
        <v>109.5</v>
      </c>
      <c r="U11" s="120">
        <f t="shared" ref="U11:U46" si="4">S11*T11</f>
        <v>0.3896321179624665</v>
      </c>
      <c r="V11" s="120">
        <f t="shared" si="1"/>
        <v>213.49705093833782</v>
      </c>
      <c r="W11" s="126">
        <f t="shared" si="2"/>
        <v>23.377927077747991</v>
      </c>
    </row>
    <row r="12" spans="1:23" ht="15" x14ac:dyDescent="0.25">
      <c r="A12" s="118">
        <v>5.01</v>
      </c>
      <c r="B12" s="119">
        <v>3.5953906963894851E-3</v>
      </c>
      <c r="C12" s="120">
        <v>0.39369528125464864</v>
      </c>
      <c r="D12" s="149">
        <v>402.76</v>
      </c>
      <c r="E12" s="121" t="s">
        <v>23</v>
      </c>
      <c r="F12" s="123" t="s">
        <v>50</v>
      </c>
      <c r="G12" s="123" t="s">
        <v>41</v>
      </c>
      <c r="H12" s="122">
        <v>38</v>
      </c>
      <c r="I12" s="122" t="s">
        <v>38</v>
      </c>
      <c r="J12" s="112">
        <f t="shared" si="3"/>
        <v>19.456999</v>
      </c>
      <c r="K12" s="112">
        <v>4.2330000000000005</v>
      </c>
      <c r="L12" s="112">
        <v>5.7955859999999992</v>
      </c>
      <c r="M12" s="112">
        <v>0.96900000000000008</v>
      </c>
      <c r="N12" s="112">
        <v>-1.9999999999999999E-6</v>
      </c>
      <c r="O12" s="112">
        <v>8.4594149999999999</v>
      </c>
      <c r="P12" s="112">
        <v>2352.85</v>
      </c>
      <c r="Q12" s="124">
        <v>8.4594149999999999</v>
      </c>
      <c r="R12" s="112">
        <v>2352.85</v>
      </c>
      <c r="S12" s="119">
        <f t="shared" si="0"/>
        <v>3.5953906963894851E-3</v>
      </c>
      <c r="T12" s="127">
        <v>109.5</v>
      </c>
      <c r="U12" s="120">
        <f t="shared" si="4"/>
        <v>0.39369528125464864</v>
      </c>
      <c r="V12" s="120">
        <f t="shared" si="1"/>
        <v>215.72344178336911</v>
      </c>
      <c r="W12" s="126">
        <f t="shared" si="2"/>
        <v>23.621716875278917</v>
      </c>
    </row>
    <row r="13" spans="1:23" ht="15" x14ac:dyDescent="0.25">
      <c r="A13" s="118">
        <v>5.01</v>
      </c>
      <c r="B13" s="119">
        <v>3.8395032326478634E-3</v>
      </c>
      <c r="C13" s="120">
        <v>0.42042560397494105</v>
      </c>
      <c r="D13" s="149">
        <v>402.76</v>
      </c>
      <c r="E13" s="121" t="s">
        <v>23</v>
      </c>
      <c r="F13" s="123" t="s">
        <v>43</v>
      </c>
      <c r="G13" s="123" t="s">
        <v>41</v>
      </c>
      <c r="H13" s="122">
        <v>75</v>
      </c>
      <c r="I13" s="122" t="s">
        <v>38</v>
      </c>
      <c r="J13" s="112">
        <f t="shared" si="3"/>
        <v>35.094690999999997</v>
      </c>
      <c r="K13" s="112">
        <v>6.0179999999999998</v>
      </c>
      <c r="L13" s="112">
        <v>13.446260000000001</v>
      </c>
      <c r="M13" s="112">
        <v>0.31467000000000001</v>
      </c>
      <c r="N13" s="112">
        <v>2.0999999999999999E-5</v>
      </c>
      <c r="O13" s="112">
        <v>15.31574</v>
      </c>
      <c r="P13" s="112">
        <v>3988.99</v>
      </c>
      <c r="Q13" s="124">
        <v>15.31574</v>
      </c>
      <c r="R13" s="112">
        <v>3988.99</v>
      </c>
      <c r="S13" s="119">
        <f t="shared" si="0"/>
        <v>3.8395032326478634E-3</v>
      </c>
      <c r="T13" s="125">
        <v>109.5</v>
      </c>
      <c r="U13" s="120">
        <f t="shared" si="4"/>
        <v>0.42042560397494105</v>
      </c>
      <c r="V13" s="120">
        <f t="shared" si="1"/>
        <v>230.37019395887182</v>
      </c>
      <c r="W13" s="126">
        <f t="shared" si="2"/>
        <v>25.225536238496463</v>
      </c>
    </row>
    <row r="14" spans="1:23" ht="15" x14ac:dyDescent="0.25">
      <c r="A14" s="118">
        <v>5.01</v>
      </c>
      <c r="B14" s="119">
        <v>3.9215573735286741E-3</v>
      </c>
      <c r="C14" s="120">
        <v>0.42941053240138982</v>
      </c>
      <c r="D14" s="149">
        <v>402.76</v>
      </c>
      <c r="E14" s="121" t="s">
        <v>23</v>
      </c>
      <c r="F14" s="123" t="s">
        <v>48</v>
      </c>
      <c r="G14" s="123" t="s">
        <v>41</v>
      </c>
      <c r="H14" s="122">
        <v>100</v>
      </c>
      <c r="I14" s="122" t="s">
        <v>38</v>
      </c>
      <c r="J14" s="112">
        <f t="shared" si="3"/>
        <v>40.590004</v>
      </c>
      <c r="K14" s="112">
        <v>6.0179999999999998</v>
      </c>
      <c r="L14" s="112">
        <v>15.184093000000001</v>
      </c>
      <c r="M14" s="112">
        <v>2.04</v>
      </c>
      <c r="N14" s="112">
        <v>0</v>
      </c>
      <c r="O14" s="112">
        <v>17.347911</v>
      </c>
      <c r="P14" s="112">
        <v>4423.7299999999996</v>
      </c>
      <c r="Q14" s="124">
        <v>17.347911</v>
      </c>
      <c r="R14" s="112">
        <v>4423.7299999999996</v>
      </c>
      <c r="S14" s="119">
        <f t="shared" si="0"/>
        <v>3.9215573735286741E-3</v>
      </c>
      <c r="T14" s="127">
        <v>109.5</v>
      </c>
      <c r="U14" s="120">
        <f t="shared" si="4"/>
        <v>0.42941053240138982</v>
      </c>
      <c r="V14" s="120">
        <f t="shared" si="1"/>
        <v>235.29344241172046</v>
      </c>
      <c r="W14" s="126">
        <f t="shared" si="2"/>
        <v>25.764631944083391</v>
      </c>
    </row>
    <row r="15" spans="1:23" ht="15" x14ac:dyDescent="0.25">
      <c r="A15" s="118">
        <v>5.01</v>
      </c>
      <c r="B15" s="119">
        <v>3.9385602934433744E-3</v>
      </c>
      <c r="C15" s="120">
        <v>0.43127235213204951</v>
      </c>
      <c r="D15" s="149">
        <v>402.76</v>
      </c>
      <c r="E15" s="121" t="s">
        <v>23</v>
      </c>
      <c r="F15" s="123" t="s">
        <v>58</v>
      </c>
      <c r="G15" s="123" t="s">
        <v>40</v>
      </c>
      <c r="H15" s="122">
        <v>6</v>
      </c>
      <c r="I15" s="122" t="s">
        <v>38</v>
      </c>
      <c r="J15" s="112">
        <f t="shared" si="3"/>
        <v>2.5769989999999998</v>
      </c>
      <c r="K15" s="112">
        <v>0</v>
      </c>
      <c r="L15" s="112">
        <v>0</v>
      </c>
      <c r="M15" s="112">
        <v>0</v>
      </c>
      <c r="N15" s="112">
        <v>-9.9999999999999995E-7</v>
      </c>
      <c r="O15" s="112">
        <v>2.577</v>
      </c>
      <c r="P15" s="112">
        <v>654.29999999999995</v>
      </c>
      <c r="Q15" s="124">
        <v>2.577</v>
      </c>
      <c r="R15" s="112">
        <v>654.29999999999995</v>
      </c>
      <c r="S15" s="119">
        <f t="shared" si="0"/>
        <v>3.9385602934433744E-3</v>
      </c>
      <c r="T15" s="125">
        <v>109.5</v>
      </c>
      <c r="U15" s="120">
        <f t="shared" si="4"/>
        <v>0.43127235213204951</v>
      </c>
      <c r="V15" s="120">
        <f t="shared" si="1"/>
        <v>236.31361760660246</v>
      </c>
      <c r="W15" s="126">
        <f t="shared" si="2"/>
        <v>25.87634112792297</v>
      </c>
    </row>
    <row r="16" spans="1:23" ht="15" x14ac:dyDescent="0.25">
      <c r="A16" s="118">
        <v>5.01</v>
      </c>
      <c r="B16" s="119">
        <v>4.1320073854609471E-3</v>
      </c>
      <c r="C16" s="120">
        <v>0.45245480870797372</v>
      </c>
      <c r="D16" s="149">
        <v>402.76</v>
      </c>
      <c r="E16" s="121" t="s">
        <v>23</v>
      </c>
      <c r="F16" s="123" t="s">
        <v>59</v>
      </c>
      <c r="G16" s="123" t="s">
        <v>40</v>
      </c>
      <c r="H16" s="122">
        <v>45</v>
      </c>
      <c r="I16" s="122" t="s">
        <v>38</v>
      </c>
      <c r="J16" s="112">
        <f t="shared" si="3"/>
        <v>20.964165000000001</v>
      </c>
      <c r="K16" s="112">
        <v>3.2130000000000001</v>
      </c>
      <c r="L16" s="112">
        <v>8.0739730000000005</v>
      </c>
      <c r="M16" s="112">
        <v>5.4162000000000002E-2</v>
      </c>
      <c r="N16" s="112">
        <v>-1.9999999999999999E-6</v>
      </c>
      <c r="O16" s="112">
        <v>9.6230320000000003</v>
      </c>
      <c r="P16" s="112">
        <v>2328.9</v>
      </c>
      <c r="Q16" s="124">
        <v>9.6230320000000003</v>
      </c>
      <c r="R16" s="112">
        <v>2328.9</v>
      </c>
      <c r="S16" s="119">
        <f t="shared" si="0"/>
        <v>4.1320073854609471E-3</v>
      </c>
      <c r="T16" s="127">
        <v>109.5</v>
      </c>
      <c r="U16" s="120">
        <f t="shared" si="4"/>
        <v>0.45245480870797372</v>
      </c>
      <c r="V16" s="120">
        <f t="shared" si="1"/>
        <v>247.92044312765682</v>
      </c>
      <c r="W16" s="126">
        <f t="shared" si="2"/>
        <v>27.147288522478423</v>
      </c>
    </row>
    <row r="17" spans="1:23" ht="15" x14ac:dyDescent="0.25">
      <c r="A17" s="118">
        <v>5.01</v>
      </c>
      <c r="B17" s="119">
        <v>4.138438678677474E-3</v>
      </c>
      <c r="C17" s="120">
        <v>0.45315903531518342</v>
      </c>
      <c r="D17" s="149">
        <v>402.76</v>
      </c>
      <c r="E17" s="121" t="s">
        <v>23</v>
      </c>
      <c r="F17" s="123" t="s">
        <v>60</v>
      </c>
      <c r="G17" s="123" t="s">
        <v>40</v>
      </c>
      <c r="H17" s="122">
        <v>76</v>
      </c>
      <c r="I17" s="122" t="s">
        <v>38</v>
      </c>
      <c r="J17" s="112">
        <f t="shared" si="3"/>
        <v>30.688980000000001</v>
      </c>
      <c r="K17" s="112">
        <v>6.2729999999999997</v>
      </c>
      <c r="L17" s="112">
        <v>7.9648729999999999</v>
      </c>
      <c r="M17" s="112">
        <v>-5.0999999999999997E-2</v>
      </c>
      <c r="N17" s="112">
        <v>0</v>
      </c>
      <c r="O17" s="112">
        <v>16.502107000000002</v>
      </c>
      <c r="P17" s="112">
        <v>3987.52</v>
      </c>
      <c r="Q17" s="124">
        <v>16.502107000000002</v>
      </c>
      <c r="R17" s="112">
        <v>3987.52</v>
      </c>
      <c r="S17" s="119">
        <f t="shared" si="0"/>
        <v>4.138438678677474E-3</v>
      </c>
      <c r="T17" s="125">
        <v>109.5</v>
      </c>
      <c r="U17" s="120">
        <f t="shared" si="4"/>
        <v>0.45315903531518342</v>
      </c>
      <c r="V17" s="120">
        <f t="shared" si="1"/>
        <v>248.30632072064842</v>
      </c>
      <c r="W17" s="126">
        <f t="shared" si="2"/>
        <v>27.189542118911003</v>
      </c>
    </row>
    <row r="18" spans="1:23" ht="15" x14ac:dyDescent="0.25">
      <c r="A18" s="118">
        <v>5.01</v>
      </c>
      <c r="B18" s="119">
        <v>4.1829101437005347E-3</v>
      </c>
      <c r="C18" s="120">
        <v>0.45802866073520854</v>
      </c>
      <c r="D18" s="149">
        <v>402.76</v>
      </c>
      <c r="E18" s="121" t="s">
        <v>23</v>
      </c>
      <c r="F18" s="123" t="s">
        <v>49</v>
      </c>
      <c r="G18" s="123" t="s">
        <v>40</v>
      </c>
      <c r="H18" s="122">
        <v>75</v>
      </c>
      <c r="I18" s="122" t="s">
        <v>38</v>
      </c>
      <c r="J18" s="112">
        <f t="shared" si="3"/>
        <v>36.759985</v>
      </c>
      <c r="K18" s="112">
        <v>6.63</v>
      </c>
      <c r="L18" s="112">
        <v>12.509405999999998</v>
      </c>
      <c r="M18" s="112">
        <v>1.02</v>
      </c>
      <c r="N18" s="112">
        <v>-1.1000000000000001E-5</v>
      </c>
      <c r="O18" s="112">
        <v>16.60059</v>
      </c>
      <c r="P18" s="112">
        <v>3968.67</v>
      </c>
      <c r="Q18" s="124">
        <v>16.60059</v>
      </c>
      <c r="R18" s="112">
        <v>3968.67</v>
      </c>
      <c r="S18" s="119">
        <f t="shared" si="0"/>
        <v>4.1829101437005347E-3</v>
      </c>
      <c r="T18" s="127">
        <v>109.5</v>
      </c>
      <c r="U18" s="120">
        <f t="shared" si="4"/>
        <v>0.45802866073520854</v>
      </c>
      <c r="V18" s="120">
        <f t="shared" si="1"/>
        <v>250.97460862203209</v>
      </c>
      <c r="W18" s="126">
        <f t="shared" si="2"/>
        <v>27.481719644112513</v>
      </c>
    </row>
    <row r="19" spans="1:23" ht="15.75" thickBot="1" x14ac:dyDescent="0.3">
      <c r="A19" s="118">
        <v>5.01</v>
      </c>
      <c r="B19" s="128">
        <v>4.2365844245442191E-3</v>
      </c>
      <c r="C19" s="129">
        <v>0.46390599448759201</v>
      </c>
      <c r="D19" s="149">
        <v>402.76</v>
      </c>
      <c r="E19" s="130" t="s">
        <v>23</v>
      </c>
      <c r="F19" s="132" t="s">
        <v>61</v>
      </c>
      <c r="G19" s="132" t="s">
        <v>40</v>
      </c>
      <c r="H19" s="131">
        <v>52</v>
      </c>
      <c r="I19" s="131" t="s">
        <v>38</v>
      </c>
      <c r="J19" s="133">
        <f t="shared" si="3"/>
        <v>24.833002</v>
      </c>
      <c r="K19" s="133">
        <v>4.1819999999999995</v>
      </c>
      <c r="L19" s="133">
        <v>8.0935330000000008</v>
      </c>
      <c r="M19" s="133">
        <v>0.153</v>
      </c>
      <c r="N19" s="133">
        <v>3.9999999999999998E-6</v>
      </c>
      <c r="O19" s="133">
        <v>12.404465</v>
      </c>
      <c r="P19" s="133">
        <v>2927.94</v>
      </c>
      <c r="Q19" s="134">
        <v>12.404465</v>
      </c>
      <c r="R19" s="133">
        <v>2927.94</v>
      </c>
      <c r="S19" s="128">
        <f t="shared" si="0"/>
        <v>4.2365844245442191E-3</v>
      </c>
      <c r="T19" s="125">
        <v>109.5</v>
      </c>
      <c r="U19" s="129">
        <f t="shared" si="4"/>
        <v>0.46390599448759201</v>
      </c>
      <c r="V19" s="129">
        <f t="shared" si="1"/>
        <v>254.19506547265314</v>
      </c>
      <c r="W19" s="135">
        <f t="shared" si="2"/>
        <v>27.83435966925552</v>
      </c>
    </row>
    <row r="20" spans="1:23" ht="12.75" customHeight="1" x14ac:dyDescent="0.25">
      <c r="A20" s="75">
        <v>5.01</v>
      </c>
      <c r="B20" s="76">
        <v>5.5979411873846707E-3</v>
      </c>
      <c r="C20" s="77">
        <v>0.61297456001862138</v>
      </c>
      <c r="D20" s="150">
        <v>402.76</v>
      </c>
      <c r="E20" s="78" t="s">
        <v>24</v>
      </c>
      <c r="F20" s="80" t="s">
        <v>62</v>
      </c>
      <c r="G20" s="80" t="s">
        <v>40</v>
      </c>
      <c r="H20" s="79">
        <v>54</v>
      </c>
      <c r="I20" s="79" t="s">
        <v>38</v>
      </c>
      <c r="J20" s="81">
        <f t="shared" si="3"/>
        <v>26.690007000000001</v>
      </c>
      <c r="K20" s="81">
        <v>5.6610000000000005</v>
      </c>
      <c r="L20" s="81">
        <v>6.7298590000000003</v>
      </c>
      <c r="M20" s="81">
        <v>-2.2949999999999999</v>
      </c>
      <c r="N20" s="81">
        <v>2.9999999999999997E-6</v>
      </c>
      <c r="O20" s="81">
        <v>16.594145000000001</v>
      </c>
      <c r="P20" s="81">
        <v>2964.33</v>
      </c>
      <c r="Q20" s="82">
        <v>16.594145000000001</v>
      </c>
      <c r="R20" s="81">
        <v>2964.33</v>
      </c>
      <c r="S20" s="76">
        <f t="shared" si="0"/>
        <v>5.5979411873846707E-3</v>
      </c>
      <c r="T20" s="83">
        <v>109.5</v>
      </c>
      <c r="U20" s="77">
        <f t="shared" si="4"/>
        <v>0.61297456001862138</v>
      </c>
      <c r="V20" s="84">
        <f t="shared" si="1"/>
        <v>335.87647124308023</v>
      </c>
      <c r="W20" s="85">
        <f t="shared" si="2"/>
        <v>36.778473601117284</v>
      </c>
    </row>
    <row r="21" spans="1:23" ht="15" x14ac:dyDescent="0.25">
      <c r="A21" s="86">
        <v>5.01</v>
      </c>
      <c r="B21" s="87">
        <v>5.7987396631393219E-3</v>
      </c>
      <c r="C21" s="88">
        <v>0.63496199311375578</v>
      </c>
      <c r="D21" s="151">
        <v>402.76</v>
      </c>
      <c r="E21" s="89" t="s">
        <v>24</v>
      </c>
      <c r="F21" s="91" t="s">
        <v>46</v>
      </c>
      <c r="G21" s="91" t="s">
        <v>40</v>
      </c>
      <c r="H21" s="90">
        <v>45</v>
      </c>
      <c r="I21" s="90" t="s">
        <v>38</v>
      </c>
      <c r="J21" s="92">
        <f t="shared" si="3"/>
        <v>23.388992000000002</v>
      </c>
      <c r="K21" s="92">
        <v>3.468</v>
      </c>
      <c r="L21" s="92">
        <v>6.431419</v>
      </c>
      <c r="M21" s="92">
        <v>-5.0999999999999997E-2</v>
      </c>
      <c r="N21" s="92">
        <v>-5.9999999999999993E-6</v>
      </c>
      <c r="O21" s="92">
        <v>13.540579000000001</v>
      </c>
      <c r="P21" s="92">
        <v>2335.09</v>
      </c>
      <c r="Q21" s="93">
        <v>13.540579000000001</v>
      </c>
      <c r="R21" s="92">
        <v>2335.09</v>
      </c>
      <c r="S21" s="87">
        <f t="shared" si="0"/>
        <v>5.7987396631393219E-3</v>
      </c>
      <c r="T21" s="94">
        <v>109.5</v>
      </c>
      <c r="U21" s="88">
        <f t="shared" si="4"/>
        <v>0.63496199311375578</v>
      </c>
      <c r="V21" s="84">
        <f t="shared" si="1"/>
        <v>347.92437978835932</v>
      </c>
      <c r="W21" s="95">
        <f t="shared" si="2"/>
        <v>38.097719586825349</v>
      </c>
    </row>
    <row r="22" spans="1:23" ht="15" x14ac:dyDescent="0.25">
      <c r="A22" s="86">
        <v>5.01</v>
      </c>
      <c r="B22" s="87">
        <v>5.9394100947782556E-3</v>
      </c>
      <c r="C22" s="88">
        <v>0.65036540537821896</v>
      </c>
      <c r="D22" s="151">
        <v>402.76</v>
      </c>
      <c r="E22" s="89" t="s">
        <v>24</v>
      </c>
      <c r="F22" s="91" t="s">
        <v>51</v>
      </c>
      <c r="G22" s="91" t="s">
        <v>40</v>
      </c>
      <c r="H22" s="90">
        <v>61</v>
      </c>
      <c r="I22" s="90" t="s">
        <v>38</v>
      </c>
      <c r="J22" s="92">
        <f t="shared" si="3"/>
        <v>26.94388</v>
      </c>
      <c r="K22" s="92">
        <v>4.4880000000000004</v>
      </c>
      <c r="L22" s="92">
        <v>5.9686729999999999</v>
      </c>
      <c r="M22" s="92">
        <v>0.54488400000000003</v>
      </c>
      <c r="N22" s="92">
        <v>-3.9999999999999998E-6</v>
      </c>
      <c r="O22" s="92">
        <v>15.942327000000001</v>
      </c>
      <c r="P22" s="92">
        <v>2684.16</v>
      </c>
      <c r="Q22" s="93">
        <v>15.942327000000001</v>
      </c>
      <c r="R22" s="92">
        <v>2684.16</v>
      </c>
      <c r="S22" s="87">
        <f t="shared" si="0"/>
        <v>5.9394100947782556E-3</v>
      </c>
      <c r="T22" s="96">
        <v>109.5</v>
      </c>
      <c r="U22" s="88">
        <f t="shared" si="4"/>
        <v>0.65036540537821896</v>
      </c>
      <c r="V22" s="84">
        <f t="shared" si="1"/>
        <v>356.36460568669531</v>
      </c>
      <c r="W22" s="95">
        <f t="shared" si="2"/>
        <v>39.021924322693138</v>
      </c>
    </row>
    <row r="23" spans="1:23" ht="15" x14ac:dyDescent="0.25">
      <c r="A23" s="86">
        <v>5.01</v>
      </c>
      <c r="B23" s="87">
        <v>6.0975739938158163E-3</v>
      </c>
      <c r="C23" s="88">
        <v>0.66768435232283185</v>
      </c>
      <c r="D23" s="151">
        <v>402.76</v>
      </c>
      <c r="E23" s="89" t="s">
        <v>24</v>
      </c>
      <c r="F23" s="91" t="s">
        <v>63</v>
      </c>
      <c r="G23" s="91" t="s">
        <v>40</v>
      </c>
      <c r="H23" s="90">
        <v>30</v>
      </c>
      <c r="I23" s="90" t="s">
        <v>38</v>
      </c>
      <c r="J23" s="92">
        <f t="shared" si="3"/>
        <v>18.971001000000001</v>
      </c>
      <c r="K23" s="92">
        <v>2.8560000000000003</v>
      </c>
      <c r="L23" s="92">
        <v>5.3730859999999998</v>
      </c>
      <c r="M23" s="92">
        <v>1.02</v>
      </c>
      <c r="N23" s="92">
        <v>3.9999999999999998E-6</v>
      </c>
      <c r="O23" s="92">
        <v>9.7219110000000004</v>
      </c>
      <c r="P23" s="92">
        <v>1594.39</v>
      </c>
      <c r="Q23" s="93">
        <v>9.7219110000000004</v>
      </c>
      <c r="R23" s="92">
        <v>1594.39</v>
      </c>
      <c r="S23" s="87">
        <f t="shared" si="0"/>
        <v>6.0975739938158163E-3</v>
      </c>
      <c r="T23" s="94">
        <v>109.5</v>
      </c>
      <c r="U23" s="88">
        <f t="shared" si="4"/>
        <v>0.66768435232283185</v>
      </c>
      <c r="V23" s="84">
        <f t="shared" si="1"/>
        <v>365.85443962894897</v>
      </c>
      <c r="W23" s="95">
        <f t="shared" si="2"/>
        <v>40.061061139369912</v>
      </c>
    </row>
    <row r="24" spans="1:23" ht="15" x14ac:dyDescent="0.25">
      <c r="A24" s="86">
        <v>5.01</v>
      </c>
      <c r="B24" s="87">
        <v>6.1742835247433278E-3</v>
      </c>
      <c r="C24" s="88">
        <v>0.67608404595939442</v>
      </c>
      <c r="D24" s="151">
        <v>402.76</v>
      </c>
      <c r="E24" s="89" t="s">
        <v>24</v>
      </c>
      <c r="F24" s="91" t="s">
        <v>64</v>
      </c>
      <c r="G24" s="91" t="s">
        <v>40</v>
      </c>
      <c r="H24" s="90">
        <v>20</v>
      </c>
      <c r="I24" s="90" t="s">
        <v>38</v>
      </c>
      <c r="J24" s="92">
        <f t="shared" si="3"/>
        <v>9.881450000000001</v>
      </c>
      <c r="K24" s="92">
        <v>1.071</v>
      </c>
      <c r="L24" s="92">
        <v>3.1635000000000004</v>
      </c>
      <c r="M24" s="92">
        <v>-0.23454899999999998</v>
      </c>
      <c r="N24" s="92">
        <v>0</v>
      </c>
      <c r="O24" s="92">
        <v>5.8814989999999998</v>
      </c>
      <c r="P24" s="92">
        <v>952.58</v>
      </c>
      <c r="Q24" s="93">
        <v>5.8814989999999998</v>
      </c>
      <c r="R24" s="92">
        <v>952.58</v>
      </c>
      <c r="S24" s="87">
        <f t="shared" si="0"/>
        <v>6.1742835247433278E-3</v>
      </c>
      <c r="T24" s="96">
        <v>109.5</v>
      </c>
      <c r="U24" s="88">
        <f t="shared" si="4"/>
        <v>0.67608404595939442</v>
      </c>
      <c r="V24" s="84">
        <f t="shared" si="1"/>
        <v>370.45701148459966</v>
      </c>
      <c r="W24" s="95">
        <f t="shared" si="2"/>
        <v>40.565042757563667</v>
      </c>
    </row>
    <row r="25" spans="1:23" ht="15" x14ac:dyDescent="0.25">
      <c r="A25" s="86">
        <v>5.01</v>
      </c>
      <c r="B25" s="87">
        <v>6.3271453154734513E-3</v>
      </c>
      <c r="C25" s="88">
        <v>0.69282241204434292</v>
      </c>
      <c r="D25" s="151">
        <v>402.76</v>
      </c>
      <c r="E25" s="89" t="s">
        <v>24</v>
      </c>
      <c r="F25" s="91" t="s">
        <v>65</v>
      </c>
      <c r="G25" s="91" t="s">
        <v>40</v>
      </c>
      <c r="H25" s="90">
        <v>74</v>
      </c>
      <c r="I25" s="90" t="s">
        <v>38</v>
      </c>
      <c r="J25" s="92">
        <v>12.751710000000001</v>
      </c>
      <c r="K25" s="92">
        <v>4.9470000000000001</v>
      </c>
      <c r="L25" s="92">
        <v>8.2421930000000003</v>
      </c>
      <c r="M25" s="92">
        <v>0.60077999999999998</v>
      </c>
      <c r="N25" s="92">
        <v>-1.9999999999999999E-6</v>
      </c>
      <c r="O25" s="92">
        <v>25.700801000000002</v>
      </c>
      <c r="P25" s="92">
        <v>4061.99</v>
      </c>
      <c r="Q25" s="93">
        <v>25.700801000000002</v>
      </c>
      <c r="R25" s="92">
        <v>4061.99</v>
      </c>
      <c r="S25" s="87">
        <f t="shared" si="0"/>
        <v>6.3271453154734513E-3</v>
      </c>
      <c r="T25" s="94">
        <v>109.5</v>
      </c>
      <c r="U25" s="88">
        <f t="shared" si="4"/>
        <v>0.69282241204434292</v>
      </c>
      <c r="V25" s="84">
        <f t="shared" si="1"/>
        <v>379.62871892840712</v>
      </c>
      <c r="W25" s="95">
        <f t="shared" si="2"/>
        <v>41.569344722660581</v>
      </c>
    </row>
    <row r="26" spans="1:23" ht="15" x14ac:dyDescent="0.25">
      <c r="A26" s="86">
        <v>5.01</v>
      </c>
      <c r="B26" s="87">
        <v>6.4606145526472022E-3</v>
      </c>
      <c r="C26" s="88">
        <v>0.70743729351486861</v>
      </c>
      <c r="D26" s="151">
        <v>402.76</v>
      </c>
      <c r="E26" s="89" t="s">
        <v>24</v>
      </c>
      <c r="F26" s="91" t="s">
        <v>66</v>
      </c>
      <c r="G26" s="91" t="s">
        <v>40</v>
      </c>
      <c r="H26" s="90">
        <v>96</v>
      </c>
      <c r="I26" s="90" t="s">
        <v>38</v>
      </c>
      <c r="J26" s="92">
        <f t="shared" si="3"/>
        <v>37.234521000000001</v>
      </c>
      <c r="K26" s="92">
        <v>6.9359999999999999</v>
      </c>
      <c r="L26" s="92">
        <v>5.8361330000000002</v>
      </c>
      <c r="M26" s="92">
        <v>1.5005219999999999</v>
      </c>
      <c r="N26" s="92">
        <v>1.9999999999999999E-6</v>
      </c>
      <c r="O26" s="92">
        <v>22.961864000000002</v>
      </c>
      <c r="P26" s="92">
        <v>3554.13</v>
      </c>
      <c r="Q26" s="93">
        <v>22.961864000000002</v>
      </c>
      <c r="R26" s="92">
        <v>3554.13</v>
      </c>
      <c r="S26" s="87">
        <f t="shared" si="0"/>
        <v>6.4606145526472022E-3</v>
      </c>
      <c r="T26" s="96">
        <v>109.5</v>
      </c>
      <c r="U26" s="88">
        <f t="shared" si="4"/>
        <v>0.70743729351486861</v>
      </c>
      <c r="V26" s="84">
        <f t="shared" si="1"/>
        <v>387.63687315883209</v>
      </c>
      <c r="W26" s="95">
        <f t="shared" si="2"/>
        <v>42.446237610892119</v>
      </c>
    </row>
    <row r="27" spans="1:23" ht="15" x14ac:dyDescent="0.25">
      <c r="A27" s="86">
        <v>5.01</v>
      </c>
      <c r="B27" s="87">
        <v>6.7607612245505714E-3</v>
      </c>
      <c r="C27" s="88">
        <v>0.74030335408828751</v>
      </c>
      <c r="D27" s="151">
        <v>402.76</v>
      </c>
      <c r="E27" s="89" t="s">
        <v>24</v>
      </c>
      <c r="F27" s="91" t="s">
        <v>67</v>
      </c>
      <c r="G27" s="91" t="s">
        <v>40</v>
      </c>
      <c r="H27" s="90">
        <v>76</v>
      </c>
      <c r="I27" s="90" t="s">
        <v>38</v>
      </c>
      <c r="J27" s="92">
        <f t="shared" si="3"/>
        <v>42.997422999999998</v>
      </c>
      <c r="K27" s="92">
        <v>7.4460000000000006</v>
      </c>
      <c r="L27" s="92">
        <v>8.0011060000000001</v>
      </c>
      <c r="M27" s="92">
        <v>0.30742799999999998</v>
      </c>
      <c r="N27" s="92">
        <v>-3.9999999999999998E-6</v>
      </c>
      <c r="O27" s="92">
        <v>27.242892999999999</v>
      </c>
      <c r="P27" s="92">
        <v>4029.56</v>
      </c>
      <c r="Q27" s="93">
        <v>27.242892999999999</v>
      </c>
      <c r="R27" s="92">
        <v>4029.56</v>
      </c>
      <c r="S27" s="87">
        <f t="shared" si="0"/>
        <v>6.7607612245505714E-3</v>
      </c>
      <c r="T27" s="94">
        <v>109.5</v>
      </c>
      <c r="U27" s="88">
        <f t="shared" si="4"/>
        <v>0.74030335408828751</v>
      </c>
      <c r="V27" s="84">
        <f t="shared" si="1"/>
        <v>405.64567347303426</v>
      </c>
      <c r="W27" s="95">
        <f t="shared" si="2"/>
        <v>44.418201245297247</v>
      </c>
    </row>
    <row r="28" spans="1:23" ht="15" x14ac:dyDescent="0.25">
      <c r="A28" s="86">
        <v>5.01</v>
      </c>
      <c r="B28" s="87">
        <v>6.8330634916153789E-3</v>
      </c>
      <c r="C28" s="88">
        <v>0.74822045233188395</v>
      </c>
      <c r="D28" s="151">
        <v>402.76</v>
      </c>
      <c r="E28" s="89" t="s">
        <v>24</v>
      </c>
      <c r="F28" s="91" t="s">
        <v>68</v>
      </c>
      <c r="G28" s="91" t="s">
        <v>40</v>
      </c>
      <c r="H28" s="90">
        <v>32</v>
      </c>
      <c r="I28" s="90" t="s">
        <v>38</v>
      </c>
      <c r="J28" s="92">
        <f t="shared" si="3"/>
        <v>15.929443999999998</v>
      </c>
      <c r="K28" s="92">
        <v>2.0909999999999997</v>
      </c>
      <c r="L28" s="92">
        <v>4.0473669999999995</v>
      </c>
      <c r="M28" s="92">
        <v>0.10944599999999999</v>
      </c>
      <c r="N28" s="92">
        <v>0</v>
      </c>
      <c r="O28" s="92">
        <v>9.6816309999999994</v>
      </c>
      <c r="P28" s="92">
        <v>1416.88</v>
      </c>
      <c r="Q28" s="93">
        <v>9.6816309999999994</v>
      </c>
      <c r="R28" s="92">
        <v>1416.88</v>
      </c>
      <c r="S28" s="87">
        <f t="shared" si="0"/>
        <v>6.8330634916153789E-3</v>
      </c>
      <c r="T28" s="96">
        <v>109.5</v>
      </c>
      <c r="U28" s="88">
        <f t="shared" si="4"/>
        <v>0.74822045233188395</v>
      </c>
      <c r="V28" s="84">
        <f t="shared" si="1"/>
        <v>409.98380949692273</v>
      </c>
      <c r="W28" s="95">
        <f t="shared" si="2"/>
        <v>44.893227139913037</v>
      </c>
    </row>
    <row r="29" spans="1:23" ht="15.75" thickBot="1" x14ac:dyDescent="0.3">
      <c r="A29" s="86">
        <v>5.01</v>
      </c>
      <c r="B29" s="97">
        <v>7.0608398665165766E-3</v>
      </c>
      <c r="C29" s="98">
        <v>0.77316196538356519</v>
      </c>
      <c r="D29" s="151">
        <v>402.76</v>
      </c>
      <c r="E29" s="99" t="s">
        <v>24</v>
      </c>
      <c r="F29" s="101" t="s">
        <v>69</v>
      </c>
      <c r="G29" s="101" t="s">
        <v>40</v>
      </c>
      <c r="H29" s="100">
        <v>55</v>
      </c>
      <c r="I29" s="100" t="s">
        <v>38</v>
      </c>
      <c r="J29" s="102">
        <f t="shared" si="3"/>
        <v>33.583976</v>
      </c>
      <c r="K29" s="103">
        <v>6.5789999999999997</v>
      </c>
      <c r="L29" s="103">
        <v>5.6419730000000001</v>
      </c>
      <c r="M29" s="103">
        <v>0.16197600000000001</v>
      </c>
      <c r="N29" s="103">
        <v>7.9999999999999996E-6</v>
      </c>
      <c r="O29" s="103">
        <v>21.201019000000002</v>
      </c>
      <c r="P29" s="103">
        <v>3002.62</v>
      </c>
      <c r="Q29" s="104">
        <v>21.201019000000002</v>
      </c>
      <c r="R29" s="103">
        <v>3002.62</v>
      </c>
      <c r="S29" s="97">
        <f t="shared" si="0"/>
        <v>7.0608398665165766E-3</v>
      </c>
      <c r="T29" s="94">
        <v>109.5</v>
      </c>
      <c r="U29" s="98">
        <f t="shared" si="4"/>
        <v>0.77316196538356519</v>
      </c>
      <c r="V29" s="105">
        <f t="shared" si="1"/>
        <v>423.65039199099459</v>
      </c>
      <c r="W29" s="106">
        <f t="shared" si="2"/>
        <v>46.389717923013912</v>
      </c>
    </row>
    <row r="30" spans="1:23" ht="12.75" customHeight="1" x14ac:dyDescent="0.25">
      <c r="A30" s="19">
        <v>5.01</v>
      </c>
      <c r="B30" s="20">
        <v>1.5213019084510978E-2</v>
      </c>
      <c r="C30" s="21">
        <v>1.665825589753952</v>
      </c>
      <c r="D30" s="22">
        <v>402.76</v>
      </c>
      <c r="E30" s="22" t="s">
        <v>25</v>
      </c>
      <c r="F30" s="24" t="s">
        <v>70</v>
      </c>
      <c r="G30" s="24" t="s">
        <v>39</v>
      </c>
      <c r="H30" s="23">
        <v>45</v>
      </c>
      <c r="I30" s="23" t="s">
        <v>38</v>
      </c>
      <c r="J30" s="25">
        <f t="shared" si="3"/>
        <v>48.226005999999998</v>
      </c>
      <c r="K30" s="26">
        <v>4.9980000000000002</v>
      </c>
      <c r="L30" s="26">
        <v>8.0469799999999996</v>
      </c>
      <c r="M30" s="26">
        <v>-0.20399999999999999</v>
      </c>
      <c r="N30" s="26">
        <v>0</v>
      </c>
      <c r="O30" s="26">
        <v>35.385025999999996</v>
      </c>
      <c r="P30" s="26">
        <v>2325.9699999999998</v>
      </c>
      <c r="Q30" s="27">
        <v>35.385025999999996</v>
      </c>
      <c r="R30" s="26">
        <v>2325.9699999999998</v>
      </c>
      <c r="S30" s="20">
        <f t="shared" si="0"/>
        <v>1.5213019084510978E-2</v>
      </c>
      <c r="T30" s="28">
        <v>109.5</v>
      </c>
      <c r="U30" s="21">
        <f t="shared" si="4"/>
        <v>1.665825589753952</v>
      </c>
      <c r="V30" s="29">
        <f t="shared" si="1"/>
        <v>912.78114507065868</v>
      </c>
      <c r="W30" s="30">
        <f t="shared" si="2"/>
        <v>99.949535385237112</v>
      </c>
    </row>
    <row r="31" spans="1:23" ht="12.75" customHeight="1" x14ac:dyDescent="0.25">
      <c r="A31" s="31">
        <v>5.01</v>
      </c>
      <c r="B31" s="32">
        <v>1.5461314814563516E-2</v>
      </c>
      <c r="C31" s="33">
        <v>1.6930139721947051</v>
      </c>
      <c r="D31" s="152">
        <v>402.76</v>
      </c>
      <c r="E31" s="34" t="s">
        <v>25</v>
      </c>
      <c r="F31" s="36" t="s">
        <v>71</v>
      </c>
      <c r="G31" s="36" t="s">
        <v>39</v>
      </c>
      <c r="H31" s="35">
        <v>55</v>
      </c>
      <c r="I31" s="35" t="s">
        <v>38</v>
      </c>
      <c r="J31" s="37">
        <f t="shared" si="3"/>
        <v>62.247002999999999</v>
      </c>
      <c r="K31" s="25">
        <v>5.7629999999999999</v>
      </c>
      <c r="L31" s="25">
        <v>9.5326129999999996</v>
      </c>
      <c r="M31" s="25">
        <v>1.3769999999999998</v>
      </c>
      <c r="N31" s="25">
        <v>0</v>
      </c>
      <c r="O31" s="25">
        <v>45.574390000000001</v>
      </c>
      <c r="P31" s="25">
        <v>2947.64</v>
      </c>
      <c r="Q31" s="38">
        <v>45.574390000000001</v>
      </c>
      <c r="R31" s="25">
        <v>2947.64</v>
      </c>
      <c r="S31" s="32">
        <f t="shared" si="0"/>
        <v>1.5461314814563516E-2</v>
      </c>
      <c r="T31" s="39">
        <v>109.5</v>
      </c>
      <c r="U31" s="33">
        <f t="shared" si="4"/>
        <v>1.6930139721947051</v>
      </c>
      <c r="V31" s="40">
        <f t="shared" si="1"/>
        <v>927.67888887381105</v>
      </c>
      <c r="W31" s="41">
        <f t="shared" si="2"/>
        <v>101.58083833168232</v>
      </c>
    </row>
    <row r="32" spans="1:23" ht="12.75" customHeight="1" x14ac:dyDescent="0.25">
      <c r="A32" s="31">
        <v>5.01</v>
      </c>
      <c r="B32" s="32">
        <v>1.5563831259341359E-2</v>
      </c>
      <c r="C32" s="33">
        <v>1.7042395228978788</v>
      </c>
      <c r="D32" s="152">
        <v>402.76</v>
      </c>
      <c r="E32" s="34" t="s">
        <v>25</v>
      </c>
      <c r="F32" s="36" t="s">
        <v>47</v>
      </c>
      <c r="G32" s="36" t="s">
        <v>39</v>
      </c>
      <c r="H32" s="35">
        <v>54</v>
      </c>
      <c r="I32" s="35" t="s">
        <v>38</v>
      </c>
      <c r="J32" s="37">
        <f t="shared" si="3"/>
        <v>59.756005999999992</v>
      </c>
      <c r="K32" s="25">
        <v>4.7939999999999996</v>
      </c>
      <c r="L32" s="25">
        <v>8.3170330000000003</v>
      </c>
      <c r="M32" s="25">
        <v>0.30599999999999999</v>
      </c>
      <c r="N32" s="25">
        <v>0</v>
      </c>
      <c r="O32" s="25">
        <v>46.338972999999996</v>
      </c>
      <c r="P32" s="25">
        <v>2977.35</v>
      </c>
      <c r="Q32" s="38">
        <v>46.338972999999996</v>
      </c>
      <c r="R32" s="25">
        <v>2977.35</v>
      </c>
      <c r="S32" s="32">
        <f t="shared" si="0"/>
        <v>1.5563831259341359E-2</v>
      </c>
      <c r="T32" s="39">
        <v>109.5</v>
      </c>
      <c r="U32" s="33">
        <f t="shared" si="4"/>
        <v>1.7042395228978788</v>
      </c>
      <c r="V32" s="40">
        <f t="shared" si="1"/>
        <v>933.82987556048158</v>
      </c>
      <c r="W32" s="41">
        <f t="shared" si="2"/>
        <v>102.25437137387274</v>
      </c>
    </row>
    <row r="33" spans="1:23" ht="12.75" customHeight="1" x14ac:dyDescent="0.25">
      <c r="A33" s="31">
        <v>5.01</v>
      </c>
      <c r="B33" s="32">
        <v>1.5834067060521879E-2</v>
      </c>
      <c r="C33" s="33">
        <v>1.7338303431271458</v>
      </c>
      <c r="D33" s="152">
        <v>402.76</v>
      </c>
      <c r="E33" s="34" t="s">
        <v>25</v>
      </c>
      <c r="F33" s="36" t="s">
        <v>72</v>
      </c>
      <c r="G33" s="36" t="s">
        <v>39</v>
      </c>
      <c r="H33" s="35">
        <v>51</v>
      </c>
      <c r="I33" s="35" t="s">
        <v>38</v>
      </c>
      <c r="J33" s="37">
        <f t="shared" si="3"/>
        <v>71.628661999999991</v>
      </c>
      <c r="K33" s="25">
        <v>6.2220000000000004</v>
      </c>
      <c r="L33" s="25">
        <v>13.502013</v>
      </c>
      <c r="M33" s="25">
        <v>-0.30533699999999997</v>
      </c>
      <c r="N33" s="25">
        <v>0</v>
      </c>
      <c r="O33" s="25">
        <v>52.209986000000001</v>
      </c>
      <c r="P33" s="25">
        <v>3297.32</v>
      </c>
      <c r="Q33" s="38">
        <v>52.209986000000001</v>
      </c>
      <c r="R33" s="25">
        <v>3297.32</v>
      </c>
      <c r="S33" s="32">
        <f t="shared" si="0"/>
        <v>1.5834067060521879E-2</v>
      </c>
      <c r="T33" s="39">
        <v>109.5</v>
      </c>
      <c r="U33" s="33">
        <f t="shared" si="4"/>
        <v>1.7338303431271458</v>
      </c>
      <c r="V33" s="40">
        <f t="shared" si="1"/>
        <v>950.04402363131283</v>
      </c>
      <c r="W33" s="41">
        <f t="shared" si="2"/>
        <v>104.02982058762875</v>
      </c>
    </row>
    <row r="34" spans="1:23" ht="12.75" customHeight="1" x14ac:dyDescent="0.25">
      <c r="A34" s="31">
        <v>5.01</v>
      </c>
      <c r="B34" s="32">
        <v>1.5847816805163454E-2</v>
      </c>
      <c r="C34" s="33">
        <v>1.7353359401653983</v>
      </c>
      <c r="D34" s="152">
        <v>402.76</v>
      </c>
      <c r="E34" s="34" t="s">
        <v>25</v>
      </c>
      <c r="F34" s="36" t="s">
        <v>73</v>
      </c>
      <c r="G34" s="36" t="s">
        <v>39</v>
      </c>
      <c r="H34" s="35">
        <v>65</v>
      </c>
      <c r="I34" s="35" t="s">
        <v>38</v>
      </c>
      <c r="J34" s="37">
        <f t="shared" si="3"/>
        <v>85.277994000000007</v>
      </c>
      <c r="K34" s="25">
        <v>7.14</v>
      </c>
      <c r="L34" s="25">
        <v>13.164686</v>
      </c>
      <c r="M34" s="25">
        <v>1.4280000000000002</v>
      </c>
      <c r="N34" s="25">
        <v>0</v>
      </c>
      <c r="O34" s="25">
        <v>63.545308000000006</v>
      </c>
      <c r="P34" s="25">
        <v>4009.72</v>
      </c>
      <c r="Q34" s="38">
        <v>63.545308000000006</v>
      </c>
      <c r="R34" s="25">
        <v>4009.72</v>
      </c>
      <c r="S34" s="32">
        <f t="shared" si="0"/>
        <v>1.5847816805163454E-2</v>
      </c>
      <c r="T34" s="39">
        <v>109.5</v>
      </c>
      <c r="U34" s="33">
        <f t="shared" si="4"/>
        <v>1.7353359401653983</v>
      </c>
      <c r="V34" s="40">
        <f t="shared" si="1"/>
        <v>950.86900830980721</v>
      </c>
      <c r="W34" s="41">
        <f t="shared" si="2"/>
        <v>104.12015640992389</v>
      </c>
    </row>
    <row r="35" spans="1:23" ht="12.75" customHeight="1" x14ac:dyDescent="0.25">
      <c r="A35" s="31">
        <v>5.01</v>
      </c>
      <c r="B35" s="32">
        <v>1.6238628732307057E-2</v>
      </c>
      <c r="C35" s="33">
        <v>1.7781298461876227</v>
      </c>
      <c r="D35" s="152">
        <v>402.76</v>
      </c>
      <c r="E35" s="34" t="s">
        <v>25</v>
      </c>
      <c r="F35" s="36" t="s">
        <v>74</v>
      </c>
      <c r="G35" s="36" t="s">
        <v>39</v>
      </c>
      <c r="H35" s="35">
        <v>45</v>
      </c>
      <c r="I35" s="35" t="s">
        <v>38</v>
      </c>
      <c r="J35" s="37">
        <f t="shared" si="3"/>
        <v>48.176997999999998</v>
      </c>
      <c r="K35" s="25">
        <v>4.0289999999999999</v>
      </c>
      <c r="L35" s="25">
        <v>7.0893129999999998</v>
      </c>
      <c r="M35" s="25">
        <v>-0.66299999999999992</v>
      </c>
      <c r="N35" s="25">
        <v>0</v>
      </c>
      <c r="O35" s="25">
        <v>37.721685000000001</v>
      </c>
      <c r="P35" s="25">
        <v>2322.96</v>
      </c>
      <c r="Q35" s="38">
        <v>37.721685000000001</v>
      </c>
      <c r="R35" s="25">
        <v>2322.96</v>
      </c>
      <c r="S35" s="32">
        <f t="shared" si="0"/>
        <v>1.6238628732307057E-2</v>
      </c>
      <c r="T35" s="39">
        <v>109.5</v>
      </c>
      <c r="U35" s="33">
        <f t="shared" si="4"/>
        <v>1.7781298461876227</v>
      </c>
      <c r="V35" s="40">
        <f t="shared" si="1"/>
        <v>974.31772393842346</v>
      </c>
      <c r="W35" s="41">
        <f t="shared" si="2"/>
        <v>106.68779077125737</v>
      </c>
    </row>
    <row r="36" spans="1:23" ht="12.75" customHeight="1" x14ac:dyDescent="0.25">
      <c r="A36" s="31">
        <v>5.01</v>
      </c>
      <c r="B36" s="32">
        <v>1.645488091919849E-2</v>
      </c>
      <c r="C36" s="33">
        <v>1.8018094606522346</v>
      </c>
      <c r="D36" s="152">
        <v>402.76</v>
      </c>
      <c r="E36" s="34" t="s">
        <v>25</v>
      </c>
      <c r="F36" s="36" t="s">
        <v>53</v>
      </c>
      <c r="G36" s="36" t="s">
        <v>39</v>
      </c>
      <c r="H36" s="35">
        <v>30</v>
      </c>
      <c r="I36" s="35" t="s">
        <v>38</v>
      </c>
      <c r="J36" s="37">
        <f t="shared" si="3"/>
        <v>42.563999000000003</v>
      </c>
      <c r="K36" s="25">
        <v>3.1110000000000002</v>
      </c>
      <c r="L36" s="25">
        <v>6.3502999999999998</v>
      </c>
      <c r="M36" s="25">
        <v>1.224</v>
      </c>
      <c r="N36" s="25">
        <v>0</v>
      </c>
      <c r="O36" s="25">
        <v>31.878699000000001</v>
      </c>
      <c r="P36" s="25">
        <v>1937.34</v>
      </c>
      <c r="Q36" s="38">
        <v>31.878699000000001</v>
      </c>
      <c r="R36" s="25">
        <v>1937.34</v>
      </c>
      <c r="S36" s="32">
        <f t="shared" si="0"/>
        <v>1.645488091919849E-2</v>
      </c>
      <c r="T36" s="39">
        <v>109.5</v>
      </c>
      <c r="U36" s="33">
        <f t="shared" si="4"/>
        <v>1.8018094606522346</v>
      </c>
      <c r="V36" s="40">
        <f t="shared" si="1"/>
        <v>987.29285515190929</v>
      </c>
      <c r="W36" s="41">
        <f t="shared" si="2"/>
        <v>108.10856763913407</v>
      </c>
    </row>
    <row r="37" spans="1:23" ht="12.75" customHeight="1" x14ac:dyDescent="0.25">
      <c r="A37" s="31">
        <v>5.01</v>
      </c>
      <c r="B37" s="32">
        <v>1.6636490518201725E-2</v>
      </c>
      <c r="C37" s="33">
        <v>1.821695711743089</v>
      </c>
      <c r="D37" s="152">
        <v>402.76</v>
      </c>
      <c r="E37" s="34" t="s">
        <v>25</v>
      </c>
      <c r="F37" s="36" t="s">
        <v>75</v>
      </c>
      <c r="G37" s="36" t="s">
        <v>39</v>
      </c>
      <c r="H37" s="35">
        <v>45</v>
      </c>
      <c r="I37" s="35" t="s">
        <v>38</v>
      </c>
      <c r="J37" s="37">
        <f t="shared" si="3"/>
        <v>50.919006000000003</v>
      </c>
      <c r="K37" s="25">
        <v>4.641</v>
      </c>
      <c r="L37" s="25">
        <v>6.8412059999999997</v>
      </c>
      <c r="M37" s="25">
        <v>0.45899999999999996</v>
      </c>
      <c r="N37" s="25">
        <v>0</v>
      </c>
      <c r="O37" s="25">
        <v>38.977800000000002</v>
      </c>
      <c r="P37" s="25">
        <v>2342.91</v>
      </c>
      <c r="Q37" s="38">
        <v>38.977800000000002</v>
      </c>
      <c r="R37" s="25">
        <v>2342.91</v>
      </c>
      <c r="S37" s="32">
        <f t="shared" si="0"/>
        <v>1.6636490518201725E-2</v>
      </c>
      <c r="T37" s="39">
        <v>109.5</v>
      </c>
      <c r="U37" s="33">
        <f t="shared" si="4"/>
        <v>1.821695711743089</v>
      </c>
      <c r="V37" s="40">
        <f t="shared" si="1"/>
        <v>998.1894310921034</v>
      </c>
      <c r="W37" s="41">
        <f t="shared" si="2"/>
        <v>109.30174270458532</v>
      </c>
    </row>
    <row r="38" spans="1:23" ht="12.75" customHeight="1" x14ac:dyDescent="0.25">
      <c r="A38" s="31">
        <v>5.01</v>
      </c>
      <c r="B38" s="32">
        <v>1.6901295431635013E-2</v>
      </c>
      <c r="C38" s="33">
        <v>1.8506918497640339</v>
      </c>
      <c r="D38" s="152">
        <v>402.76</v>
      </c>
      <c r="E38" s="34" t="s">
        <v>25</v>
      </c>
      <c r="F38" s="36" t="s">
        <v>76</v>
      </c>
      <c r="G38" s="36" t="s">
        <v>39</v>
      </c>
      <c r="H38" s="35">
        <v>43</v>
      </c>
      <c r="I38" s="35" t="s">
        <v>38</v>
      </c>
      <c r="J38" s="37">
        <f t="shared" si="3"/>
        <v>38.718952999999999</v>
      </c>
      <c r="K38" s="25">
        <v>3.57</v>
      </c>
      <c r="L38" s="25">
        <v>0.275953</v>
      </c>
      <c r="M38" s="25">
        <v>1.173</v>
      </c>
      <c r="N38" s="25">
        <v>0</v>
      </c>
      <c r="O38" s="25">
        <v>33.700000000000003</v>
      </c>
      <c r="P38" s="25">
        <v>1993.93</v>
      </c>
      <c r="Q38" s="38">
        <v>33.700000000000003</v>
      </c>
      <c r="R38" s="25">
        <v>1993.93</v>
      </c>
      <c r="S38" s="32">
        <f t="shared" si="0"/>
        <v>1.6901295431635013E-2</v>
      </c>
      <c r="T38" s="39">
        <v>109.5</v>
      </c>
      <c r="U38" s="33">
        <f t="shared" si="4"/>
        <v>1.8506918497640339</v>
      </c>
      <c r="V38" s="40">
        <f t="shared" si="1"/>
        <v>1014.0777258981009</v>
      </c>
      <c r="W38" s="41">
        <f t="shared" si="2"/>
        <v>111.04151098584205</v>
      </c>
    </row>
    <row r="39" spans="1:23" ht="15.75" thickBot="1" x14ac:dyDescent="0.3">
      <c r="A39" s="31">
        <v>5.01</v>
      </c>
      <c r="B39" s="42">
        <v>1.7088355634338477E-2</v>
      </c>
      <c r="C39" s="43">
        <v>1.8711749419600632</v>
      </c>
      <c r="D39" s="152">
        <v>402.76</v>
      </c>
      <c r="E39" s="44" t="s">
        <v>25</v>
      </c>
      <c r="F39" s="46" t="s">
        <v>77</v>
      </c>
      <c r="G39" s="46" t="s">
        <v>39</v>
      </c>
      <c r="H39" s="45">
        <v>30</v>
      </c>
      <c r="I39" s="45" t="s">
        <v>38</v>
      </c>
      <c r="J39" s="47">
        <f t="shared" si="3"/>
        <v>35.231999999999999</v>
      </c>
      <c r="K39" s="47">
        <v>2.8050000000000002</v>
      </c>
      <c r="L39" s="47">
        <v>6.4892859999999999</v>
      </c>
      <c r="M39" s="47">
        <v>0.10199999999999999</v>
      </c>
      <c r="N39" s="47">
        <v>0</v>
      </c>
      <c r="O39" s="47">
        <v>25.835713999999999</v>
      </c>
      <c r="P39" s="47">
        <v>1511.89</v>
      </c>
      <c r="Q39" s="48">
        <v>25.835713999999999</v>
      </c>
      <c r="R39" s="47">
        <v>1511.89</v>
      </c>
      <c r="S39" s="42">
        <f t="shared" si="0"/>
        <v>1.7088355634338477E-2</v>
      </c>
      <c r="T39" s="39">
        <v>109.5</v>
      </c>
      <c r="U39" s="43">
        <f t="shared" si="4"/>
        <v>1.8711749419600632</v>
      </c>
      <c r="V39" s="49">
        <f t="shared" si="1"/>
        <v>1025.3013380603086</v>
      </c>
      <c r="W39" s="50">
        <f t="shared" si="2"/>
        <v>112.27049651760379</v>
      </c>
    </row>
    <row r="40" spans="1:23" ht="12.75" customHeight="1" x14ac:dyDescent="0.25">
      <c r="A40" s="51">
        <v>5.01</v>
      </c>
      <c r="B40" s="52">
        <v>1.7111657056990578E-2</v>
      </c>
      <c r="C40" s="53">
        <v>1.8737264477404683</v>
      </c>
      <c r="D40" s="153">
        <v>402.76</v>
      </c>
      <c r="E40" s="54" t="s">
        <v>26</v>
      </c>
      <c r="F40" s="56" t="s">
        <v>78</v>
      </c>
      <c r="G40" s="56" t="s">
        <v>39</v>
      </c>
      <c r="H40" s="55">
        <v>54</v>
      </c>
      <c r="I40" s="55" t="s">
        <v>38</v>
      </c>
      <c r="J40" s="57">
        <f t="shared" si="3"/>
        <v>59.064000999999998</v>
      </c>
      <c r="K40" s="58">
        <v>4.1819999999999995</v>
      </c>
      <c r="L40" s="58">
        <v>6.4668200000000002</v>
      </c>
      <c r="M40" s="58">
        <v>-2.6010000000000004</v>
      </c>
      <c r="N40" s="58">
        <v>0</v>
      </c>
      <c r="O40" s="58">
        <v>51.016180999999996</v>
      </c>
      <c r="P40" s="58">
        <v>2981.37</v>
      </c>
      <c r="Q40" s="59">
        <v>51.016180999999996</v>
      </c>
      <c r="R40" s="58">
        <v>2981.37</v>
      </c>
      <c r="S40" s="52">
        <f t="shared" si="0"/>
        <v>1.7111657056990578E-2</v>
      </c>
      <c r="T40" s="60">
        <v>109.5</v>
      </c>
      <c r="U40" s="53">
        <f t="shared" si="4"/>
        <v>1.8737264477404683</v>
      </c>
      <c r="V40" s="61">
        <f t="shared" si="1"/>
        <v>1026.6994234194347</v>
      </c>
      <c r="W40" s="62">
        <f t="shared" si="2"/>
        <v>112.4235868644281</v>
      </c>
    </row>
    <row r="41" spans="1:23" ht="15" x14ac:dyDescent="0.25">
      <c r="A41" s="63">
        <v>5.01</v>
      </c>
      <c r="B41" s="64">
        <v>1.7128952247756481E-2</v>
      </c>
      <c r="C41" s="65">
        <v>1.8756202711293346</v>
      </c>
      <c r="D41" s="154">
        <v>402.76</v>
      </c>
      <c r="E41" s="66" t="s">
        <v>26</v>
      </c>
      <c r="F41" s="68" t="s">
        <v>79</v>
      </c>
      <c r="G41" s="68" t="s">
        <v>39</v>
      </c>
      <c r="H41" s="67">
        <v>30</v>
      </c>
      <c r="I41" s="67" t="s">
        <v>38</v>
      </c>
      <c r="J41" s="69">
        <f t="shared" si="3"/>
        <v>41.726004000000003</v>
      </c>
      <c r="K41" s="69">
        <v>3.2639999999999998</v>
      </c>
      <c r="L41" s="69">
        <v>6.0773659999999996</v>
      </c>
      <c r="M41" s="69">
        <v>5.0999999999999997E-2</v>
      </c>
      <c r="N41" s="69">
        <v>0</v>
      </c>
      <c r="O41" s="69">
        <v>32.333638000000001</v>
      </c>
      <c r="P41" s="69">
        <v>1887.66</v>
      </c>
      <c r="Q41" s="70">
        <v>32.333638000000001</v>
      </c>
      <c r="R41" s="69">
        <v>1887.66</v>
      </c>
      <c r="S41" s="64">
        <f t="shared" si="0"/>
        <v>1.7128952247756481E-2</v>
      </c>
      <c r="T41" s="71">
        <v>109.5</v>
      </c>
      <c r="U41" s="65">
        <f t="shared" si="4"/>
        <v>1.8756202711293346</v>
      </c>
      <c r="V41" s="72">
        <f t="shared" si="1"/>
        <v>1027.737134865389</v>
      </c>
      <c r="W41" s="73">
        <f t="shared" si="2"/>
        <v>112.53721626776009</v>
      </c>
    </row>
    <row r="42" spans="1:23" ht="15" x14ac:dyDescent="0.25">
      <c r="A42" s="63">
        <v>5.01</v>
      </c>
      <c r="B42" s="64">
        <v>1.7178373583511604E-2</v>
      </c>
      <c r="C42" s="65">
        <v>1.8810319073945205</v>
      </c>
      <c r="D42" s="154">
        <v>402.76</v>
      </c>
      <c r="E42" s="66" t="s">
        <v>26</v>
      </c>
      <c r="F42" s="68" t="s">
        <v>44</v>
      </c>
      <c r="G42" s="68" t="s">
        <v>39</v>
      </c>
      <c r="H42" s="67">
        <v>45</v>
      </c>
      <c r="I42" s="67" t="s">
        <v>38</v>
      </c>
      <c r="J42" s="69">
        <f t="shared" si="3"/>
        <v>52.843164000000002</v>
      </c>
      <c r="K42" s="69">
        <v>3.8250000000000002</v>
      </c>
      <c r="L42" s="69">
        <v>8.7847729999999995</v>
      </c>
      <c r="M42" s="69">
        <v>0.243168</v>
      </c>
      <c r="N42" s="69">
        <v>0</v>
      </c>
      <c r="O42" s="69">
        <v>39.990223</v>
      </c>
      <c r="P42" s="69">
        <v>2327.94</v>
      </c>
      <c r="Q42" s="70">
        <v>39.990223</v>
      </c>
      <c r="R42" s="69">
        <v>2327.94</v>
      </c>
      <c r="S42" s="64">
        <f t="shared" si="0"/>
        <v>1.7178373583511604E-2</v>
      </c>
      <c r="T42" s="74">
        <v>109.5</v>
      </c>
      <c r="U42" s="65">
        <f t="shared" si="4"/>
        <v>1.8810319073945205</v>
      </c>
      <c r="V42" s="72">
        <f t="shared" si="1"/>
        <v>1030.7024150106963</v>
      </c>
      <c r="W42" s="73">
        <f t="shared" si="2"/>
        <v>112.86191444367125</v>
      </c>
    </row>
    <row r="43" spans="1:23" ht="15" x14ac:dyDescent="0.25">
      <c r="A43" s="63">
        <v>5.01</v>
      </c>
      <c r="B43" s="64">
        <v>1.7179944492169429E-2</v>
      </c>
      <c r="C43" s="65">
        <v>1.8812039218925525</v>
      </c>
      <c r="D43" s="154">
        <v>402.76</v>
      </c>
      <c r="E43" s="66" t="s">
        <v>26</v>
      </c>
      <c r="F43" s="68" t="s">
        <v>80</v>
      </c>
      <c r="G43" s="68" t="s">
        <v>39</v>
      </c>
      <c r="H43" s="67">
        <v>24</v>
      </c>
      <c r="I43" s="67" t="s">
        <v>38</v>
      </c>
      <c r="J43" s="69">
        <f t="shared" si="3"/>
        <v>27.153001</v>
      </c>
      <c r="K43" s="69">
        <v>2.6010000000000004</v>
      </c>
      <c r="L43" s="69">
        <v>3.6002730000000001</v>
      </c>
      <c r="M43" s="69">
        <v>0.153</v>
      </c>
      <c r="N43" s="69">
        <v>0</v>
      </c>
      <c r="O43" s="69">
        <v>20.798728000000001</v>
      </c>
      <c r="P43" s="69">
        <v>1210.6400000000001</v>
      </c>
      <c r="Q43" s="70">
        <v>20.798728000000001</v>
      </c>
      <c r="R43" s="69">
        <v>1210.6400000000001</v>
      </c>
      <c r="S43" s="64">
        <f t="shared" si="0"/>
        <v>1.7179944492169429E-2</v>
      </c>
      <c r="T43" s="71">
        <v>109.5</v>
      </c>
      <c r="U43" s="65">
        <f t="shared" si="4"/>
        <v>1.8812039218925525</v>
      </c>
      <c r="V43" s="72">
        <f t="shared" si="1"/>
        <v>1030.7966695301659</v>
      </c>
      <c r="W43" s="73">
        <f t="shared" si="2"/>
        <v>112.87223531355316</v>
      </c>
    </row>
    <row r="44" spans="1:23" ht="15" x14ac:dyDescent="0.25">
      <c r="A44" s="63">
        <v>5.01</v>
      </c>
      <c r="B44" s="64">
        <v>1.7251557144596971E-2</v>
      </c>
      <c r="C44" s="65">
        <v>1.8890455073333683</v>
      </c>
      <c r="D44" s="154">
        <v>402.76</v>
      </c>
      <c r="E44" s="66" t="s">
        <v>26</v>
      </c>
      <c r="F44" s="68" t="s">
        <v>42</v>
      </c>
      <c r="G44" s="68" t="s">
        <v>39</v>
      </c>
      <c r="H44" s="67">
        <v>20</v>
      </c>
      <c r="I44" s="67" t="s">
        <v>38</v>
      </c>
      <c r="J44" s="69">
        <f t="shared" si="3"/>
        <v>26.334001000000001</v>
      </c>
      <c r="K44" s="69">
        <v>2.3969999999999998</v>
      </c>
      <c r="L44" s="69">
        <v>3.9016459999999999</v>
      </c>
      <c r="M44" s="69">
        <v>0.20399999999999999</v>
      </c>
      <c r="N44" s="69">
        <v>0</v>
      </c>
      <c r="O44" s="69">
        <v>19.831355000000002</v>
      </c>
      <c r="P44" s="69">
        <v>1149.54</v>
      </c>
      <c r="Q44" s="70">
        <v>19.831355000000002</v>
      </c>
      <c r="R44" s="69">
        <v>1149.54</v>
      </c>
      <c r="S44" s="64">
        <f t="shared" si="0"/>
        <v>1.7251557144596971E-2</v>
      </c>
      <c r="T44" s="74">
        <v>109.5</v>
      </c>
      <c r="U44" s="65">
        <f t="shared" si="4"/>
        <v>1.8890455073333683</v>
      </c>
      <c r="V44" s="72">
        <f t="shared" si="1"/>
        <v>1035.0934286758181</v>
      </c>
      <c r="W44" s="73">
        <f t="shared" si="2"/>
        <v>113.34273044000209</v>
      </c>
    </row>
    <row r="45" spans="1:23" ht="15" x14ac:dyDescent="0.25">
      <c r="A45" s="63">
        <v>5.01</v>
      </c>
      <c r="B45" s="64">
        <v>1.7682061891843317E-2</v>
      </c>
      <c r="C45" s="65">
        <v>1.9361857771568431</v>
      </c>
      <c r="D45" s="154">
        <v>402.76</v>
      </c>
      <c r="E45" s="66" t="s">
        <v>26</v>
      </c>
      <c r="F45" s="68" t="s">
        <v>81</v>
      </c>
      <c r="G45" s="68" t="s">
        <v>39</v>
      </c>
      <c r="H45" s="67">
        <v>45</v>
      </c>
      <c r="I45" s="67" t="s">
        <v>38</v>
      </c>
      <c r="J45" s="69">
        <f t="shared" si="3"/>
        <v>52.630186999999992</v>
      </c>
      <c r="K45" s="69">
        <v>3.7230000000000003</v>
      </c>
      <c r="L45" s="69">
        <v>7.7843799999999996</v>
      </c>
      <c r="M45" s="69">
        <v>-0.199818</v>
      </c>
      <c r="N45" s="69">
        <v>0</v>
      </c>
      <c r="O45" s="69">
        <v>41.322624999999995</v>
      </c>
      <c r="P45" s="69">
        <v>2336.98</v>
      </c>
      <c r="Q45" s="70">
        <v>41.322624999999995</v>
      </c>
      <c r="R45" s="69">
        <v>2336.98</v>
      </c>
      <c r="S45" s="64">
        <f t="shared" si="0"/>
        <v>1.7682061891843317E-2</v>
      </c>
      <c r="T45" s="71">
        <v>109.5</v>
      </c>
      <c r="U45" s="65">
        <f t="shared" si="4"/>
        <v>1.9361857771568431</v>
      </c>
      <c r="V45" s="72">
        <f t="shared" si="1"/>
        <v>1060.9237135105991</v>
      </c>
      <c r="W45" s="73">
        <f t="shared" si="2"/>
        <v>116.1711466294106</v>
      </c>
    </row>
    <row r="46" spans="1:23" ht="15" x14ac:dyDescent="0.25">
      <c r="A46" s="63">
        <v>5.01</v>
      </c>
      <c r="B46" s="64">
        <v>1.8295987249015107E-2</v>
      </c>
      <c r="C46" s="65">
        <v>2.0034106037671542</v>
      </c>
      <c r="D46" s="154">
        <v>402.76</v>
      </c>
      <c r="E46" s="66" t="s">
        <v>26</v>
      </c>
      <c r="F46" s="68" t="s">
        <v>52</v>
      </c>
      <c r="G46" s="68" t="s">
        <v>39</v>
      </c>
      <c r="H46" s="67">
        <v>45</v>
      </c>
      <c r="I46" s="67" t="s">
        <v>38</v>
      </c>
      <c r="J46" s="69">
        <f t="shared" si="3"/>
        <v>70.092996999999997</v>
      </c>
      <c r="K46" s="69">
        <v>4.0289999999999999</v>
      </c>
      <c r="L46" s="69">
        <v>10.850413000000001</v>
      </c>
      <c r="M46" s="69">
        <v>0.45899999999999996</v>
      </c>
      <c r="N46" s="69">
        <v>0</v>
      </c>
      <c r="O46" s="69">
        <v>54.754584000000001</v>
      </c>
      <c r="P46" s="69">
        <v>2992.71</v>
      </c>
      <c r="Q46" s="70">
        <v>54.754584000000001</v>
      </c>
      <c r="R46" s="69">
        <v>2992.71</v>
      </c>
      <c r="S46" s="64">
        <f t="shared" si="0"/>
        <v>1.8295987249015107E-2</v>
      </c>
      <c r="T46" s="74">
        <v>109.5</v>
      </c>
      <c r="U46" s="65">
        <f t="shared" si="4"/>
        <v>2.0034106037671542</v>
      </c>
      <c r="V46" s="72">
        <f t="shared" si="1"/>
        <v>1097.7592349409065</v>
      </c>
      <c r="W46" s="73">
        <f t="shared" si="2"/>
        <v>120.20463622602927</v>
      </c>
    </row>
    <row r="47" spans="1:23" ht="15" x14ac:dyDescent="0.25">
      <c r="A47" s="63">
        <v>5.01</v>
      </c>
      <c r="B47" s="64">
        <v>1.8408929066314746E-2</v>
      </c>
      <c r="C47" s="65">
        <v>2.0157777327614648</v>
      </c>
      <c r="D47" s="154">
        <v>402.76</v>
      </c>
      <c r="E47" s="66" t="s">
        <v>26</v>
      </c>
      <c r="F47" s="68" t="s">
        <v>82</v>
      </c>
      <c r="G47" s="68" t="s">
        <v>39</v>
      </c>
      <c r="H47" s="67">
        <v>31</v>
      </c>
      <c r="I47" s="67" t="s">
        <v>38</v>
      </c>
      <c r="J47" s="69">
        <f t="shared" si="3"/>
        <v>36.811999</v>
      </c>
      <c r="K47" s="69">
        <v>2.4990000000000001</v>
      </c>
      <c r="L47" s="69">
        <v>6.0062670000000002</v>
      </c>
      <c r="M47" s="69">
        <v>0.40799999999999997</v>
      </c>
      <c r="N47" s="69">
        <v>0</v>
      </c>
      <c r="O47" s="69">
        <v>27.898731999999999</v>
      </c>
      <c r="P47" s="69">
        <v>1515.5</v>
      </c>
      <c r="Q47" s="136">
        <v>27.898731999999999</v>
      </c>
      <c r="R47" s="69">
        <v>1515.5</v>
      </c>
      <c r="S47" s="64">
        <f t="shared" si="0"/>
        <v>1.8408929066314746E-2</v>
      </c>
      <c r="T47" s="71">
        <v>109.5</v>
      </c>
      <c r="U47" s="65">
        <f>S47*T47</f>
        <v>2.0157777327614648</v>
      </c>
      <c r="V47" s="72">
        <f t="shared" si="1"/>
        <v>1104.5357439788847</v>
      </c>
      <c r="W47" s="73">
        <f>V47*T47/1000</f>
        <v>120.94666396568789</v>
      </c>
    </row>
    <row r="48" spans="1:23" ht="15" x14ac:dyDescent="0.25">
      <c r="A48" s="63">
        <v>5.01</v>
      </c>
      <c r="B48" s="64">
        <v>1.9133237214824867E-2</v>
      </c>
      <c r="C48" s="65">
        <v>2.0950894750233231</v>
      </c>
      <c r="D48" s="154">
        <v>402.76</v>
      </c>
      <c r="E48" s="137" t="s">
        <v>26</v>
      </c>
      <c r="F48" s="68" t="s">
        <v>55</v>
      </c>
      <c r="G48" s="68" t="s">
        <v>39</v>
      </c>
      <c r="H48" s="67">
        <v>28</v>
      </c>
      <c r="I48" s="67" t="s">
        <v>38</v>
      </c>
      <c r="J48" s="69">
        <f t="shared" si="3"/>
        <v>25.503999999999998</v>
      </c>
      <c r="K48" s="68">
        <v>0.40799999999999997</v>
      </c>
      <c r="L48" s="144">
        <v>0.28000000000000003</v>
      </c>
      <c r="M48" s="69">
        <v>0</v>
      </c>
      <c r="N48" s="69">
        <v>0</v>
      </c>
      <c r="O48" s="69">
        <v>24.815999999999999</v>
      </c>
      <c r="P48" s="68">
        <v>1297.01</v>
      </c>
      <c r="Q48" s="136">
        <v>24.815999999999999</v>
      </c>
      <c r="R48" s="68">
        <v>1297.01</v>
      </c>
      <c r="S48" s="64">
        <f t="shared" si="0"/>
        <v>1.9133237214824867E-2</v>
      </c>
      <c r="T48" s="74">
        <v>109.5</v>
      </c>
      <c r="U48" s="65">
        <f>S48*T48</f>
        <v>2.0950894750233231</v>
      </c>
      <c r="V48" s="65">
        <f t="shared" si="1"/>
        <v>1147.9942328894922</v>
      </c>
      <c r="W48" s="138">
        <f>V48*T48/1000</f>
        <v>125.70536850139939</v>
      </c>
    </row>
    <row r="49" spans="1:23" s="13" customFormat="1" ht="15" x14ac:dyDescent="0.25">
      <c r="A49" s="63">
        <v>5.01</v>
      </c>
      <c r="B49" s="64">
        <v>1.9380605469895059E-2</v>
      </c>
      <c r="C49" s="156">
        <v>2.1221762989535091</v>
      </c>
      <c r="D49" s="154">
        <v>402.76</v>
      </c>
      <c r="E49" s="140" t="s">
        <v>26</v>
      </c>
      <c r="F49" s="139" t="s">
        <v>54</v>
      </c>
      <c r="G49" s="68" t="s">
        <v>39</v>
      </c>
      <c r="H49" s="140">
        <v>27</v>
      </c>
      <c r="I49" s="140" t="s">
        <v>38</v>
      </c>
      <c r="J49" s="69">
        <f t="shared" si="3"/>
        <v>28.347999000000002</v>
      </c>
      <c r="K49" s="139">
        <v>1.224</v>
      </c>
      <c r="L49" s="142">
        <v>0.27</v>
      </c>
      <c r="M49" s="69">
        <v>0.40799999999999997</v>
      </c>
      <c r="N49" s="69">
        <v>0</v>
      </c>
      <c r="O49" s="142">
        <v>26.445999</v>
      </c>
      <c r="P49" s="142">
        <v>1364.56</v>
      </c>
      <c r="Q49" s="143">
        <v>26.445999</v>
      </c>
      <c r="R49" s="139">
        <v>1364.56</v>
      </c>
      <c r="S49" s="64">
        <f t="shared" si="0"/>
        <v>1.9380605469895059E-2</v>
      </c>
      <c r="T49" s="71">
        <v>109.5</v>
      </c>
      <c r="U49" s="65">
        <f>S49*T49</f>
        <v>2.1221762989535091</v>
      </c>
      <c r="V49" s="65">
        <f t="shared" si="1"/>
        <v>1162.8363281937036</v>
      </c>
      <c r="W49" s="138">
        <f>V49*T49/1000</f>
        <v>127.33057793721055</v>
      </c>
    </row>
    <row r="50" spans="1:23" s="141" customFormat="1" ht="15" x14ac:dyDescent="0.25">
      <c r="D50" s="155"/>
      <c r="G50" s="14"/>
      <c r="M50" s="14"/>
      <c r="N50" s="14"/>
      <c r="S50" s="15"/>
      <c r="T50" s="16"/>
      <c r="U50" s="17"/>
      <c r="V50" s="17"/>
      <c r="W50" s="18"/>
    </row>
  </sheetData>
  <autoFilter ref="A9:W48" xr:uid="{00000000-0009-0000-0000-000000000000}"/>
  <mergeCells count="19">
    <mergeCell ref="R6:R7"/>
    <mergeCell ref="S6:S7"/>
    <mergeCell ref="T6:T7"/>
    <mergeCell ref="A3:W3"/>
    <mergeCell ref="A6:A7"/>
    <mergeCell ref="D6:D7"/>
    <mergeCell ref="G6:G8"/>
    <mergeCell ref="E6:E8"/>
    <mergeCell ref="F6:F8"/>
    <mergeCell ref="H6:H7"/>
    <mergeCell ref="I6:I7"/>
    <mergeCell ref="J6:O6"/>
    <mergeCell ref="V6:V7"/>
    <mergeCell ref="W6:W7"/>
    <mergeCell ref="P6:P7"/>
    <mergeCell ref="Q6:Q7"/>
    <mergeCell ref="U6:U7"/>
    <mergeCell ref="B6:B7"/>
    <mergeCell ref="C6:C7"/>
  </mergeCells>
  <pageMargins left="0" right="0" top="0.5" bottom="0.5" header="0.3" footer="0.3"/>
  <pageSetup paperSize="9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Adomas ŪSELIS</dc:creator>
  <cp:lastModifiedBy>Rita Bugiene</cp:lastModifiedBy>
  <cp:lastPrinted>2026-03-07T20:32:00Z</cp:lastPrinted>
  <dcterms:created xsi:type="dcterms:W3CDTF">2017-06-16T06:42:05Z</dcterms:created>
  <dcterms:modified xsi:type="dcterms:W3CDTF">2026-04-09T08:34:51Z</dcterms:modified>
</cp:coreProperties>
</file>